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VVG1\Documents\Marijampolės VVG\Strategija 3\Ataskaitos\2025\"/>
    </mc:Choice>
  </mc:AlternateContent>
  <xr:revisionPtr revIDLastSave="0" documentId="13_ncr:1_{122F555B-9D8B-4072-AF0E-EBCB81BB32FF}" xr6:coauthVersionLast="47" xr6:coauthVersionMax="47" xr10:uidLastSave="{00000000-0000-0000-0000-000000000000}"/>
  <bookViews>
    <workbookView xWindow="-108" yWindow="-108" windowWidth="23256" windowHeight="13896"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 sheetId="19" r:id="rId17"/>
    <sheet name="I2" sheetId="29" r:id="rId18"/>
    <sheet name="I3" sheetId="21" r:id="rId19"/>
    <sheet name="I4" sheetId="26" r:id="rId20"/>
    <sheet name="I5" sheetId="27" r:id="rId21"/>
    <sheet name="I6" sheetId="28" r:id="rId22"/>
    <sheet name="I7" sheetId="20" r:id="rId23"/>
    <sheet name="I9" sheetId="25" r:id="rId24"/>
    <sheet name="I10" sheetId="24" r:id="rId25"/>
    <sheet name="I8" sheetId="23" r:id="rId26"/>
    <sheet name="Lapas1" sheetId="32" r:id="rId27"/>
    <sheet name="Sąrašas" sheetId="2" state="hidden" r:id="rId28"/>
    <sheet name="Instrukcija" sheetId="10" state="hidden" r:id="rId2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3" i="5" l="1"/>
  <c r="A14" i="5"/>
  <c r="A15" i="5"/>
  <c r="A12" i="5"/>
  <c r="A16" i="5" l="1"/>
  <c r="A20" i="5" l="1"/>
  <c r="A19" i="5"/>
  <c r="A18" i="5"/>
  <c r="A17" i="5"/>
  <c r="BM12" i="9" l="1"/>
  <c r="BM13" i="9"/>
  <c r="BM14" i="9"/>
  <c r="BM15" i="9"/>
  <c r="BM16" i="9"/>
  <c r="BM17" i="9"/>
  <c r="BM18" i="9"/>
  <c r="BM19" i="9"/>
  <c r="BM20" i="9"/>
  <c r="BM21" i="9"/>
  <c r="BM22"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11" i="9"/>
  <c r="M11" i="31" s="1"/>
  <c r="BL12" i="9"/>
  <c r="BL13" i="9"/>
  <c r="BL14" i="9"/>
  <c r="BL15" i="9"/>
  <c r="BL16" i="9"/>
  <c r="BL17" i="9"/>
  <c r="BL18" i="9"/>
  <c r="BL19" i="9"/>
  <c r="BL20" i="9"/>
  <c r="BL21" i="9"/>
  <c r="BL22"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11" i="9"/>
  <c r="C10" i="31"/>
  <c r="Q10" i="31" s="1"/>
  <c r="D10" i="31"/>
  <c r="R10" i="31" s="1"/>
  <c r="E10" i="31"/>
  <c r="S10" i="31" s="1"/>
  <c r="F10" i="31"/>
  <c r="T10" i="31" s="1"/>
  <c r="G10" i="31"/>
  <c r="H10" i="31"/>
  <c r="V10" i="31" s="1"/>
  <c r="C11" i="31"/>
  <c r="Q11" i="31" s="1"/>
  <c r="D11" i="31"/>
  <c r="R11" i="31" s="1"/>
  <c r="E11" i="31"/>
  <c r="F11" i="31"/>
  <c r="G11" i="31"/>
  <c r="H11" i="31"/>
  <c r="C12" i="31"/>
  <c r="Q12" i="31" s="1"/>
  <c r="D12" i="31"/>
  <c r="R12" i="31" s="1"/>
  <c r="E12" i="31"/>
  <c r="F12" i="31"/>
  <c r="G12" i="31"/>
  <c r="H12" i="31"/>
  <c r="C13" i="31"/>
  <c r="Q13" i="31" s="1"/>
  <c r="D13" i="31"/>
  <c r="R13" i="31" s="1"/>
  <c r="E13" i="31"/>
  <c r="S13" i="31" s="1"/>
  <c r="F13" i="31"/>
  <c r="T13" i="31" s="1"/>
  <c r="G13" i="31"/>
  <c r="H13" i="31"/>
  <c r="C14" i="31"/>
  <c r="Q14" i="31" s="1"/>
  <c r="D14" i="31"/>
  <c r="R14" i="31" s="1"/>
  <c r="E14" i="31"/>
  <c r="F14" i="31"/>
  <c r="G14" i="31"/>
  <c r="H14" i="31"/>
  <c r="C15" i="31"/>
  <c r="Q15" i="31" s="1"/>
  <c r="D15" i="31"/>
  <c r="E15" i="31"/>
  <c r="F15" i="31"/>
  <c r="G15" i="31"/>
  <c r="H15" i="31"/>
  <c r="D9" i="31"/>
  <c r="R9" i="31" s="1"/>
  <c r="E9" i="31"/>
  <c r="F9" i="31"/>
  <c r="G9" i="31"/>
  <c r="H9" i="31"/>
  <c r="C9" i="31"/>
  <c r="Q9" i="31" s="1"/>
  <c r="I13" i="30"/>
  <c r="I14" i="30"/>
  <c r="M13" i="31" l="1"/>
  <c r="T11" i="31"/>
  <c r="J11" i="31"/>
  <c r="L11" i="31"/>
  <c r="S11" i="31" s="1"/>
  <c r="N15" i="31"/>
  <c r="U15" i="31" s="1"/>
  <c r="O11" i="31"/>
  <c r="V11" i="31" s="1"/>
  <c r="O14" i="31"/>
  <c r="V14" i="31" s="1"/>
  <c r="O10" i="31"/>
  <c r="N11" i="31"/>
  <c r="U11" i="31" s="1"/>
  <c r="O12" i="31"/>
  <c r="V12" i="31" s="1"/>
  <c r="M9" i="31"/>
  <c r="M15" i="31"/>
  <c r="T15" i="31" s="1"/>
  <c r="T9" i="31"/>
  <c r="N12" i="31"/>
  <c r="U12" i="31" s="1"/>
  <c r="O9" i="31"/>
  <c r="V9" i="31" s="1"/>
  <c r="M10" i="31"/>
  <c r="M12" i="31"/>
  <c r="T12" i="31" s="1"/>
  <c r="O13" i="31"/>
  <c r="V13" i="31" s="1"/>
  <c r="M14" i="31"/>
  <c r="T14" i="31" s="1"/>
  <c r="O15" i="31"/>
  <c r="V15" i="31" s="1"/>
  <c r="J9" i="31"/>
  <c r="N10" i="31"/>
  <c r="U10" i="31" s="1"/>
  <c r="J13" i="31"/>
  <c r="N14" i="31"/>
  <c r="U14" i="31" s="1"/>
  <c r="J15" i="31"/>
  <c r="N9" i="31"/>
  <c r="U9" i="31" s="1"/>
  <c r="J10" i="31"/>
  <c r="J12" i="31"/>
  <c r="N13" i="31"/>
  <c r="U13" i="31" s="1"/>
  <c r="J14" i="31"/>
  <c r="B14" i="31" l="1"/>
  <c r="B12" i="31"/>
  <c r="B15" i="31"/>
  <c r="B10" i="31"/>
  <c r="B9" i="31"/>
  <c r="B13" i="31"/>
  <c r="B11" i="31"/>
  <c r="I9" i="30" l="1"/>
  <c r="I10" i="30"/>
  <c r="I11" i="30"/>
  <c r="I12" i="30"/>
  <c r="I8" i="30"/>
  <c r="BR12" i="9"/>
  <c r="BR13" i="9"/>
  <c r="BR14" i="9"/>
  <c r="BR15" i="9"/>
  <c r="BR16" i="9"/>
  <c r="BR17" i="9"/>
  <c r="BR18" i="9"/>
  <c r="BR19" i="9"/>
  <c r="BR20" i="9"/>
  <c r="BR21" i="9"/>
  <c r="BR22"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11" i="9"/>
  <c r="K11" i="31" s="1"/>
  <c r="BQ12" i="9"/>
  <c r="BQ13" i="9"/>
  <c r="BQ14" i="9"/>
  <c r="BQ15" i="9"/>
  <c r="BQ16" i="9"/>
  <c r="BQ17" i="9"/>
  <c r="BQ18" i="9"/>
  <c r="BQ19" i="9"/>
  <c r="BQ20" i="9"/>
  <c r="BQ21" i="9"/>
  <c r="BQ22"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H15" i="19"/>
  <c r="H16" i="19" s="1"/>
  <c r="I15" i="19"/>
  <c r="I16" i="19" s="1"/>
  <c r="J15" i="19"/>
  <c r="J16" i="19" s="1"/>
  <c r="K15" i="19"/>
  <c r="K16" i="19" s="1"/>
  <c r="L15" i="19"/>
  <c r="L16" i="19" s="1"/>
  <c r="M15" i="19"/>
  <c r="M16" i="19" s="1"/>
  <c r="N15" i="19"/>
  <c r="N16" i="19" s="1"/>
  <c r="G16" i="19"/>
  <c r="O11" i="19"/>
  <c r="O12" i="19"/>
  <c r="O13" i="19"/>
  <c r="O14" i="19"/>
  <c r="O9" i="19"/>
  <c r="C15" i="19"/>
  <c r="C16" i="19" s="1"/>
  <c r="B15" i="19"/>
  <c r="B16" i="19" s="1"/>
  <c r="B7" i="18"/>
  <c r="K13" i="31" l="1"/>
  <c r="K14" i="31"/>
  <c r="K15" i="31"/>
  <c r="R15" i="31" s="1"/>
  <c r="K10" i="31"/>
  <c r="K9" i="31"/>
  <c r="K12" i="31"/>
  <c r="L9" i="31"/>
  <c r="S9" i="31" s="1"/>
  <c r="L10" i="31"/>
  <c r="L14" i="31"/>
  <c r="S14" i="31" s="1"/>
  <c r="L13" i="31"/>
  <c r="L12" i="31"/>
  <c r="S12" i="31" s="1"/>
  <c r="L15" i="31"/>
  <c r="S15" i="31" s="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K17" i="17" s="1"/>
  <c r="F17" i="17"/>
  <c r="J17" i="17" s="1"/>
  <c r="E17" i="17"/>
  <c r="D17" i="17"/>
  <c r="C17" i="17"/>
  <c r="G16" i="17"/>
  <c r="K16" i="17" s="1"/>
  <c r="F16" i="17"/>
  <c r="J16" i="17" s="1"/>
  <c r="E16" i="17"/>
  <c r="D16" i="17"/>
  <c r="C16" i="17"/>
  <c r="G15" i="17"/>
  <c r="K15" i="17" s="1"/>
  <c r="F15" i="17"/>
  <c r="J15" i="17" s="1"/>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J15" i="13" s="1"/>
  <c r="F16" i="13"/>
  <c r="J16" i="13" s="1"/>
  <c r="F17" i="13"/>
  <c r="J17" i="13" s="1"/>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0" i="9"/>
  <c r="BN20" i="9" s="1"/>
  <c r="BH21" i="9"/>
  <c r="BN21" i="9" s="1"/>
  <c r="BH22" i="9"/>
  <c r="BN22" i="9" s="1"/>
  <c r="BH23" i="9"/>
  <c r="BN23" i="9" s="1"/>
  <c r="BH24" i="9"/>
  <c r="BN24" i="9" s="1"/>
  <c r="BH25" i="9"/>
  <c r="BN25" i="9" s="1"/>
  <c r="BH26" i="9"/>
  <c r="BN26" i="9" s="1"/>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11" i="9"/>
  <c r="BN11" i="9" s="1"/>
  <c r="C11" i="1"/>
  <c r="B10" i="17" s="1"/>
  <c r="C12" i="1"/>
  <c r="B11" i="17" s="1"/>
  <c r="C13" i="1"/>
  <c r="B12" i="17" s="1"/>
  <c r="C14" i="1"/>
  <c r="B13" i="14" s="1"/>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G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11" i="9"/>
  <c r="C10" i="13"/>
  <c r="D10" i="13"/>
  <c r="E10" i="13"/>
  <c r="G10" i="13"/>
  <c r="C11" i="13"/>
  <c r="D11" i="13"/>
  <c r="Z10" i="15" s="1"/>
  <c r="E11" i="13"/>
  <c r="G11" i="13"/>
  <c r="C12" i="13"/>
  <c r="D12" i="13"/>
  <c r="E12" i="13"/>
  <c r="G12" i="13"/>
  <c r="C13" i="13"/>
  <c r="D13" i="13"/>
  <c r="T12" i="15" s="1"/>
  <c r="E13" i="13"/>
  <c r="G13" i="13"/>
  <c r="C14" i="13"/>
  <c r="D14" i="13"/>
  <c r="E14" i="13"/>
  <c r="G14" i="13"/>
  <c r="C15" i="13"/>
  <c r="D15" i="13"/>
  <c r="E15" i="13"/>
  <c r="G15" i="13"/>
  <c r="K15" i="13" s="1"/>
  <c r="C16" i="13"/>
  <c r="D16" i="13"/>
  <c r="E16" i="13"/>
  <c r="G16" i="13"/>
  <c r="K16" i="13" s="1"/>
  <c r="C17" i="13"/>
  <c r="D17" i="13"/>
  <c r="E17" i="13"/>
  <c r="G17" i="13"/>
  <c r="K17" i="13" s="1"/>
  <c r="C18" i="13"/>
  <c r="D18" i="13"/>
  <c r="AB17" i="15" s="1"/>
  <c r="E18" i="13"/>
  <c r="G18" i="13"/>
  <c r="K18" i="13" s="1"/>
  <c r="C19" i="13"/>
  <c r="D19" i="13"/>
  <c r="Z18" i="15" s="1"/>
  <c r="E19" i="13"/>
  <c r="G19" i="13"/>
  <c r="K19" i="13" s="1"/>
  <c r="C20" i="13"/>
  <c r="D20" i="13"/>
  <c r="E20" i="13"/>
  <c r="G20" i="13"/>
  <c r="K20" i="13" s="1"/>
  <c r="C21" i="13"/>
  <c r="D21" i="13"/>
  <c r="E21" i="13"/>
  <c r="G21" i="13"/>
  <c r="K21" i="13" s="1"/>
  <c r="C22" i="13"/>
  <c r="D22" i="13"/>
  <c r="AB21" i="15" s="1"/>
  <c r="E22" i="13"/>
  <c r="G22" i="13"/>
  <c r="K22" i="13" s="1"/>
  <c r="C23" i="13"/>
  <c r="D23" i="13"/>
  <c r="E23" i="13"/>
  <c r="G23" i="13"/>
  <c r="K23" i="13" s="1"/>
  <c r="C24" i="13"/>
  <c r="D24" i="13"/>
  <c r="E24" i="13"/>
  <c r="G24" i="13"/>
  <c r="K24" i="13" s="1"/>
  <c r="C25" i="13"/>
  <c r="D25" i="13"/>
  <c r="E25" i="13"/>
  <c r="G25" i="13"/>
  <c r="K25" i="13" s="1"/>
  <c r="C26" i="13"/>
  <c r="D26" i="13"/>
  <c r="AB25" i="15" s="1"/>
  <c r="E26" i="13"/>
  <c r="G26" i="13"/>
  <c r="K26" i="13" s="1"/>
  <c r="C27" i="13"/>
  <c r="D27" i="13"/>
  <c r="Z26" i="15" s="1"/>
  <c r="E27" i="13"/>
  <c r="G27" i="13"/>
  <c r="K27" i="13" s="1"/>
  <c r="C28" i="13"/>
  <c r="D28" i="13"/>
  <c r="E28" i="13"/>
  <c r="G28" i="13"/>
  <c r="K28" i="13" s="1"/>
  <c r="G9" i="13"/>
  <c r="E9" i="13"/>
  <c r="D9" i="13"/>
  <c r="C9" i="13"/>
  <c r="F11" i="12"/>
  <c r="F12" i="12"/>
  <c r="F13" i="12"/>
  <c r="F14" i="12"/>
  <c r="F15" i="12"/>
  <c r="F16" i="12"/>
  <c r="Z16" i="12" s="1"/>
  <c r="F17" i="12"/>
  <c r="Y17" i="12" s="1"/>
  <c r="F18" i="12"/>
  <c r="BM18" i="12" s="1"/>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B23" i="12"/>
  <c r="C16" i="11"/>
  <c r="C19" i="11"/>
  <c r="B23" i="15"/>
  <c r="AC22" i="12" l="1"/>
  <c r="M15" i="12"/>
  <c r="BA22" i="12"/>
  <c r="BC25" i="12"/>
  <c r="AC25" i="12"/>
  <c r="M24" i="12"/>
  <c r="M10" i="12"/>
  <c r="AC16" i="12"/>
  <c r="AF26" i="12"/>
  <c r="M28" i="12"/>
  <c r="AH27" i="12"/>
  <c r="AE18" i="12"/>
  <c r="AH19" i="12"/>
  <c r="AD29" i="12"/>
  <c r="AF23" i="12"/>
  <c r="M20" i="12"/>
  <c r="AD20" i="12"/>
  <c r="AC21" i="12"/>
  <c r="K14" i="12"/>
  <c r="BV23" i="12"/>
  <c r="BU29" i="12"/>
  <c r="BB14" i="12"/>
  <c r="AZ19" i="12"/>
  <c r="BC21" i="12"/>
  <c r="AX24" i="12"/>
  <c r="BA26" i="12"/>
  <c r="BC28" i="12"/>
  <c r="AE13" i="12"/>
  <c r="AF15" i="12"/>
  <c r="AE17" i="12"/>
  <c r="AF19" i="12"/>
  <c r="AE21" i="12"/>
  <c r="AH22" i="12"/>
  <c r="AF24" i="12"/>
  <c r="AC26" i="12"/>
  <c r="AE27" i="12"/>
  <c r="AG28" i="12"/>
  <c r="I13" i="12"/>
  <c r="L18" i="12"/>
  <c r="K23" i="12"/>
  <c r="K27" i="12"/>
  <c r="K10" i="12"/>
  <c r="AF21" i="12"/>
  <c r="AD23" i="12"/>
  <c r="AG24" i="12"/>
  <c r="AD26" i="12"/>
  <c r="AF27" i="12"/>
  <c r="AH28" i="12"/>
  <c r="J13" i="12"/>
  <c r="K19" i="12"/>
  <c r="M23" i="12"/>
  <c r="M27" i="12"/>
  <c r="BV15" i="12"/>
  <c r="BT25" i="12"/>
  <c r="BC15" i="12"/>
  <c r="BC19" i="12"/>
  <c r="AX22" i="12"/>
  <c r="AY24" i="12"/>
  <c r="BC26" i="12"/>
  <c r="AY29" i="12"/>
  <c r="AH13" i="12"/>
  <c r="AG15" i="12"/>
  <c r="AF17" i="12"/>
  <c r="BT18" i="12"/>
  <c r="BS26" i="12"/>
  <c r="BA16" i="12"/>
  <c r="AX20" i="12"/>
  <c r="AY22" i="12"/>
  <c r="BB24" i="12"/>
  <c r="AY27" i="12"/>
  <c r="AZ29" i="12"/>
  <c r="AC14" i="12"/>
  <c r="AH15" i="12"/>
  <c r="AC18" i="12"/>
  <c r="AC20" i="12"/>
  <c r="AH21" i="12"/>
  <c r="AE23" i="12"/>
  <c r="AH24" i="12"/>
  <c r="AE26" i="12"/>
  <c r="AG27" i="12"/>
  <c r="AC29" i="12"/>
  <c r="BX19" i="12"/>
  <c r="BT26" i="12"/>
  <c r="BB16" i="12"/>
  <c r="AY20" i="12"/>
  <c r="BW20" i="12"/>
  <c r="BW26" i="12"/>
  <c r="AX12" i="12"/>
  <c r="AY17" i="12"/>
  <c r="BA20" i="12"/>
  <c r="BC22" i="12"/>
  <c r="AZ25" i="12"/>
  <c r="BA27" i="12"/>
  <c r="AF12" i="12"/>
  <c r="AE14" i="12"/>
  <c r="AF16" i="12"/>
  <c r="AF18" i="12"/>
  <c r="AF20" i="12"/>
  <c r="AD22" i="12"/>
  <c r="AG23" i="12"/>
  <c r="AD25" i="12"/>
  <c r="AG26" i="12"/>
  <c r="AC28" i="12"/>
  <c r="AE29" i="12"/>
  <c r="H16" i="12"/>
  <c r="I21" i="12"/>
  <c r="I25" i="12"/>
  <c r="H29" i="12"/>
  <c r="AX18" i="12"/>
  <c r="BB20" i="12"/>
  <c r="AZ23" i="12"/>
  <c r="BA25" i="12"/>
  <c r="BC27" i="12"/>
  <c r="AG12" i="12"/>
  <c r="AF14" i="12"/>
  <c r="AH16" i="12"/>
  <c r="AG18" i="12"/>
  <c r="AG20" i="12"/>
  <c r="AE22" i="12"/>
  <c r="AH23" i="12"/>
  <c r="AE25" i="12"/>
  <c r="AH26" i="12"/>
  <c r="AD28" i="12"/>
  <c r="AF29" i="12"/>
  <c r="I17" i="12"/>
  <c r="J21" i="12"/>
  <c r="I26" i="12"/>
  <c r="I29" i="12"/>
  <c r="AY28" i="12"/>
  <c r="AH12" i="12"/>
  <c r="AH14" i="12"/>
  <c r="AC17" i="12"/>
  <c r="AH18" i="12"/>
  <c r="AH20" i="12"/>
  <c r="AF22" i="12"/>
  <c r="AC24" i="12"/>
  <c r="AF25" i="12"/>
  <c r="AC27" i="12"/>
  <c r="AE28" i="12"/>
  <c r="AG29" i="12"/>
  <c r="K11" i="12"/>
  <c r="I18" i="12"/>
  <c r="I22" i="12"/>
  <c r="K26" i="12"/>
  <c r="K29" i="12"/>
  <c r="AG22" i="12"/>
  <c r="AD24" i="12"/>
  <c r="AH25" i="12"/>
  <c r="AD27" i="12"/>
  <c r="AF28" i="12"/>
  <c r="AH29" i="12"/>
  <c r="M11" i="12"/>
  <c r="K18" i="12"/>
  <c r="K22" i="12"/>
  <c r="L26" i="12"/>
  <c r="J10" i="12"/>
  <c r="M19" i="12"/>
  <c r="H24" i="12"/>
  <c r="H28" i="12"/>
  <c r="H10" i="12"/>
  <c r="AY25" i="12"/>
  <c r="AZ27" i="12"/>
  <c r="BA29" i="12"/>
  <c r="AD12" i="12"/>
  <c r="AD14" i="12"/>
  <c r="BX20" i="12"/>
  <c r="BX27" i="12"/>
  <c r="AY13" i="12"/>
  <c r="BV22" i="12"/>
  <c r="BW28" i="12"/>
  <c r="AX14" i="12"/>
  <c r="BA18" i="12"/>
  <c r="AY21" i="12"/>
  <c r="BA23" i="12"/>
  <c r="BU23" i="12"/>
  <c r="BX28" i="12"/>
  <c r="AY14" i="12"/>
  <c r="BB18" i="12"/>
  <c r="BA21" i="12"/>
  <c r="BC23" i="12"/>
  <c r="AX26" i="12"/>
  <c r="BB28" i="12"/>
  <c r="AC13" i="12"/>
  <c r="AE15" i="12"/>
  <c r="AD17" i="12"/>
  <c r="AD19" i="12"/>
  <c r="BX15" i="12"/>
  <c r="BV18" i="12"/>
  <c r="BT21" i="12"/>
  <c r="BX23" i="12"/>
  <c r="BV26" i="12"/>
  <c r="BT29" i="12"/>
  <c r="BA14" i="12"/>
  <c r="BC16" i="12"/>
  <c r="AY19" i="12"/>
  <c r="BC20" i="12"/>
  <c r="BB22" i="12"/>
  <c r="BA24" i="12"/>
  <c r="AY26" i="12"/>
  <c r="AX28" i="12"/>
  <c r="BC29" i="12"/>
  <c r="AD13" i="12"/>
  <c r="AG14" i="12"/>
  <c r="AD16" i="12"/>
  <c r="AH17" i="12"/>
  <c r="AE19" i="12"/>
  <c r="K13" i="12"/>
  <c r="I16" i="12"/>
  <c r="M18" i="12"/>
  <c r="K21" i="12"/>
  <c r="I24" i="12"/>
  <c r="M26" i="12"/>
  <c r="J29" i="12"/>
  <c r="BV11" i="12"/>
  <c r="BS16" i="12"/>
  <c r="BW18" i="12"/>
  <c r="BU21" i="12"/>
  <c r="BS24" i="12"/>
  <c r="I14" i="12"/>
  <c r="M16" i="12"/>
  <c r="BS12" i="12"/>
  <c r="BW16" i="12"/>
  <c r="BU19" i="12"/>
  <c r="BS22" i="12"/>
  <c r="BW24" i="12"/>
  <c r="BU27" i="12"/>
  <c r="BB12" i="12"/>
  <c r="AZ15" i="12"/>
  <c r="AZ17" i="12"/>
  <c r="BA19" i="12"/>
  <c r="AZ21" i="12"/>
  <c r="AY23" i="12"/>
  <c r="BC24" i="12"/>
  <c r="BB26" i="12"/>
  <c r="BA28" i="12"/>
  <c r="AC12" i="12"/>
  <c r="AF13" i="12"/>
  <c r="AD15" i="12"/>
  <c r="AG16" i="12"/>
  <c r="AD18" i="12"/>
  <c r="AG19" i="12"/>
  <c r="AD21" i="12"/>
  <c r="BX12" i="12"/>
  <c r="BX16" i="12"/>
  <c r="BV19" i="12"/>
  <c r="BT22" i="12"/>
  <c r="BX24" i="12"/>
  <c r="BV27" i="12"/>
  <c r="BC12" i="12"/>
  <c r="BA15" i="12"/>
  <c r="BC17" i="12"/>
  <c r="H12" i="12"/>
  <c r="L14" i="12"/>
  <c r="J17" i="12"/>
  <c r="H20" i="12"/>
  <c r="L22" i="12"/>
  <c r="J25" i="12"/>
  <c r="BU13" i="12"/>
  <c r="BT17" i="12"/>
  <c r="I12" i="12"/>
  <c r="M14" i="12"/>
  <c r="K17" i="12"/>
  <c r="I20" i="12"/>
  <c r="M22" i="12"/>
  <c r="K25" i="12"/>
  <c r="I28" i="12"/>
  <c r="L10" i="12"/>
  <c r="M12" i="12"/>
  <c r="K15" i="12"/>
  <c r="BT14" i="12"/>
  <c r="BU17" i="12"/>
  <c r="BS20" i="12"/>
  <c r="BW22" i="12"/>
  <c r="BU25" i="12"/>
  <c r="BS28" i="12"/>
  <c r="AZ13" i="12"/>
  <c r="AX16" i="12"/>
  <c r="AY18" i="12"/>
  <c r="BW14" i="12"/>
  <c r="BS18" i="12"/>
  <c r="BT12" i="12"/>
  <c r="BV13" i="12"/>
  <c r="BX14" i="12"/>
  <c r="BT16" i="12"/>
  <c r="BV17" i="12"/>
  <c r="BX18" i="12"/>
  <c r="BT20" i="12"/>
  <c r="BV21" i="12"/>
  <c r="BX22" i="12"/>
  <c r="BT24" i="12"/>
  <c r="BV25" i="12"/>
  <c r="BX26" i="12"/>
  <c r="BT28" i="12"/>
  <c r="BV29" i="12"/>
  <c r="AY12" i="12"/>
  <c r="BA13" i="12"/>
  <c r="BC14" i="12"/>
  <c r="AY16" i="12"/>
  <c r="BA17" i="12"/>
  <c r="BC18" i="12"/>
  <c r="BS11" i="12"/>
  <c r="BU12" i="12"/>
  <c r="BW13" i="12"/>
  <c r="BS15" i="12"/>
  <c r="BU16" i="12"/>
  <c r="BW17" i="12"/>
  <c r="BS19" i="12"/>
  <c r="BU20" i="12"/>
  <c r="BW21" i="12"/>
  <c r="BS23" i="12"/>
  <c r="BU24" i="12"/>
  <c r="BW25" i="12"/>
  <c r="BS27" i="12"/>
  <c r="BU28" i="12"/>
  <c r="BW29" i="12"/>
  <c r="AZ12" i="12"/>
  <c r="BB13" i="12"/>
  <c r="AX15" i="12"/>
  <c r="AZ16" i="12"/>
  <c r="BB17" i="12"/>
  <c r="AX19" i="12"/>
  <c r="AZ20" i="12"/>
  <c r="BB21" i="12"/>
  <c r="AX23" i="12"/>
  <c r="AZ24" i="12"/>
  <c r="BB25" i="12"/>
  <c r="AX27" i="12"/>
  <c r="AZ28" i="12"/>
  <c r="BB29" i="12"/>
  <c r="AE12" i="12"/>
  <c r="AG13" i="12"/>
  <c r="AC15" i="12"/>
  <c r="AE16" i="12"/>
  <c r="AG17" i="12"/>
  <c r="AC19" i="12"/>
  <c r="AE20" i="12"/>
  <c r="AG21" i="12"/>
  <c r="AC23" i="12"/>
  <c r="AE24" i="12"/>
  <c r="AG25" i="12"/>
  <c r="H11" i="12"/>
  <c r="J12" i="12"/>
  <c r="L13" i="12"/>
  <c r="H15" i="12"/>
  <c r="J16" i="12"/>
  <c r="L17" i="12"/>
  <c r="H19" i="12"/>
  <c r="J20" i="12"/>
  <c r="L21" i="12"/>
  <c r="H23" i="12"/>
  <c r="J24" i="12"/>
  <c r="L25" i="12"/>
  <c r="H27" i="12"/>
  <c r="J28" i="12"/>
  <c r="L29" i="12"/>
  <c r="I11" i="12"/>
  <c r="K12" i="12"/>
  <c r="I15" i="12"/>
  <c r="K16" i="12"/>
  <c r="M17" i="12"/>
  <c r="K20" i="12"/>
  <c r="I23" i="12"/>
  <c r="K24" i="12"/>
  <c r="BT11" i="12"/>
  <c r="BV12" i="12"/>
  <c r="BX13" i="12"/>
  <c r="BT15" i="12"/>
  <c r="BV16" i="12"/>
  <c r="BX17" i="12"/>
  <c r="BT19" i="12"/>
  <c r="BV20" i="12"/>
  <c r="BX21" i="12"/>
  <c r="BT23" i="12"/>
  <c r="BV24" i="12"/>
  <c r="BX25" i="12"/>
  <c r="BT27" i="12"/>
  <c r="BV28" i="12"/>
  <c r="BX29" i="12"/>
  <c r="BA12" i="12"/>
  <c r="BC13" i="12"/>
  <c r="AY15" i="12"/>
  <c r="M13" i="12"/>
  <c r="I19" i="12"/>
  <c r="M21" i="12"/>
  <c r="M25" i="12"/>
  <c r="I27" i="12"/>
  <c r="K28" i="12"/>
  <c r="M29" i="12"/>
  <c r="BU11" i="12"/>
  <c r="BW12" i="12"/>
  <c r="BS14" i="12"/>
  <c r="BU15" i="12"/>
  <c r="J11" i="12"/>
  <c r="L12" i="12"/>
  <c r="H14" i="12"/>
  <c r="J15" i="12"/>
  <c r="L16" i="12"/>
  <c r="H18" i="12"/>
  <c r="J19" i="12"/>
  <c r="L20" i="12"/>
  <c r="H22" i="12"/>
  <c r="J23" i="12"/>
  <c r="L24" i="12"/>
  <c r="H26" i="12"/>
  <c r="J27" i="12"/>
  <c r="L28" i="12"/>
  <c r="I10" i="12"/>
  <c r="BW11" i="12"/>
  <c r="BS13" i="12"/>
  <c r="BU14" i="12"/>
  <c r="BW15" i="12"/>
  <c r="BS17" i="12"/>
  <c r="BU18" i="12"/>
  <c r="BW19" i="12"/>
  <c r="BS21" i="12"/>
  <c r="BU22" i="12"/>
  <c r="BW23" i="12"/>
  <c r="BS25" i="12"/>
  <c r="BU26" i="12"/>
  <c r="BW27" i="12"/>
  <c r="BS29" i="12"/>
  <c r="AX13" i="12"/>
  <c r="AZ14" i="12"/>
  <c r="BB15" i="12"/>
  <c r="AX17" i="12"/>
  <c r="AZ18" i="12"/>
  <c r="BB19" i="12"/>
  <c r="AX21" i="12"/>
  <c r="AZ22" i="12"/>
  <c r="BB23" i="12"/>
  <c r="AX25" i="12"/>
  <c r="AZ26" i="12"/>
  <c r="BB27" i="12"/>
  <c r="AX29" i="12"/>
  <c r="L11" i="12"/>
  <c r="H13" i="12"/>
  <c r="J14" i="12"/>
  <c r="L15" i="12"/>
  <c r="H17" i="12"/>
  <c r="J18" i="12"/>
  <c r="L19" i="12"/>
  <c r="H21" i="12"/>
  <c r="J22" i="12"/>
  <c r="L23" i="12"/>
  <c r="H25" i="12"/>
  <c r="J26" i="12"/>
  <c r="L27" i="12"/>
  <c r="BX11" i="12"/>
  <c r="BT13" i="12"/>
  <c r="BV14" i="12"/>
  <c r="C16" i="6"/>
  <c r="C16" i="8"/>
  <c r="C11" i="3"/>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G18" i="12"/>
  <c r="C26" i="3"/>
  <c r="C18" i="3"/>
  <c r="C10" i="3"/>
  <c r="G8" i="17"/>
  <c r="AS21" i="12"/>
  <c r="BK29" i="12"/>
  <c r="CG26" i="12"/>
  <c r="BM26" i="12"/>
  <c r="CK22" i="12"/>
  <c r="B26" i="14"/>
  <c r="B22" i="17"/>
  <c r="AU25" i="12"/>
  <c r="CI21" i="12"/>
  <c r="B22" i="14"/>
  <c r="Q12" i="12"/>
  <c r="X12" i="12" s="1"/>
  <c r="O13" i="12"/>
  <c r="S13" i="12"/>
  <c r="Z13" i="12" s="1"/>
  <c r="Q14" i="12"/>
  <c r="O15" i="12"/>
  <c r="S15" i="12"/>
  <c r="Z15" i="12" s="1"/>
  <c r="Q16" i="12"/>
  <c r="O17" i="12"/>
  <c r="S17" i="12"/>
  <c r="Q18" i="12"/>
  <c r="O19" i="12"/>
  <c r="S19" i="12"/>
  <c r="Q20" i="12"/>
  <c r="O21" i="12"/>
  <c r="S21" i="12"/>
  <c r="Q22" i="12"/>
  <c r="O23" i="12"/>
  <c r="S23" i="12"/>
  <c r="Q24" i="12"/>
  <c r="O25" i="12"/>
  <c r="S25" i="12"/>
  <c r="Q26" i="12"/>
  <c r="O27" i="12"/>
  <c r="S27" i="12"/>
  <c r="Q28" i="12"/>
  <c r="O29" i="12"/>
  <c r="S29" i="12"/>
  <c r="R10" i="12"/>
  <c r="Y10" i="12" s="1"/>
  <c r="R12" i="12"/>
  <c r="Y12" i="12" s="1"/>
  <c r="P13" i="12"/>
  <c r="W13" i="12" s="1"/>
  <c r="T13" i="12"/>
  <c r="AA13" i="12" s="1"/>
  <c r="R14" i="12"/>
  <c r="Y14" i="12" s="1"/>
  <c r="P15" i="12"/>
  <c r="W15" i="12" s="1"/>
  <c r="T15" i="12"/>
  <c r="AA15" i="12" s="1"/>
  <c r="R16" i="12"/>
  <c r="P17" i="12"/>
  <c r="T17" i="12"/>
  <c r="R18" i="12"/>
  <c r="P19" i="12"/>
  <c r="T19" i="12"/>
  <c r="R20" i="12"/>
  <c r="P21" i="12"/>
  <c r="T21" i="12"/>
  <c r="R22" i="12"/>
  <c r="P23" i="12"/>
  <c r="T23" i="12"/>
  <c r="R24" i="12"/>
  <c r="P25" i="12"/>
  <c r="T25" i="12"/>
  <c r="R26" i="12"/>
  <c r="P27" i="12"/>
  <c r="T27" i="12"/>
  <c r="R28" i="12"/>
  <c r="P29" i="12"/>
  <c r="T29" i="12"/>
  <c r="S10" i="12"/>
  <c r="O12" i="12"/>
  <c r="S12" i="12"/>
  <c r="Z12" i="12" s="1"/>
  <c r="Q13" i="12"/>
  <c r="X13" i="12" s="1"/>
  <c r="O14" i="12"/>
  <c r="V14" i="12" s="1"/>
  <c r="S14" i="12"/>
  <c r="Z14" i="12" s="1"/>
  <c r="Q15" i="12"/>
  <c r="X15" i="12" s="1"/>
  <c r="O16" i="12"/>
  <c r="S16" i="12"/>
  <c r="Q17" i="12"/>
  <c r="O18" i="12"/>
  <c r="S18" i="12"/>
  <c r="Q19" i="12"/>
  <c r="O20" i="12"/>
  <c r="S20" i="12"/>
  <c r="P12" i="12"/>
  <c r="W12" i="12" s="1"/>
  <c r="T12" i="12"/>
  <c r="AA12" i="12" s="1"/>
  <c r="R13" i="12"/>
  <c r="P14" i="12"/>
  <c r="W14" i="12" s="1"/>
  <c r="T14" i="12"/>
  <c r="AA14" i="12" s="1"/>
  <c r="R15" i="12"/>
  <c r="Y15" i="12" s="1"/>
  <c r="P16" i="12"/>
  <c r="T16" i="12"/>
  <c r="R17" i="12"/>
  <c r="P18" i="12"/>
  <c r="T18" i="12"/>
  <c r="R19" i="12"/>
  <c r="P20" i="12"/>
  <c r="T20" i="12"/>
  <c r="R21" i="12"/>
  <c r="P22" i="12"/>
  <c r="T22" i="12"/>
  <c r="R23" i="12"/>
  <c r="P24" i="12"/>
  <c r="T24" i="12"/>
  <c r="R25" i="12"/>
  <c r="P26" i="12"/>
  <c r="T26" i="12"/>
  <c r="R27" i="12"/>
  <c r="P28" i="12"/>
  <c r="T28" i="12"/>
  <c r="R29" i="12"/>
  <c r="Q10" i="12"/>
  <c r="O10" i="12"/>
  <c r="V10" i="12" s="1"/>
  <c r="Q23" i="12"/>
  <c r="O26" i="12"/>
  <c r="S28" i="12"/>
  <c r="Q21" i="12"/>
  <c r="O24" i="12"/>
  <c r="S26" i="12"/>
  <c r="Q29" i="12"/>
  <c r="O22" i="12"/>
  <c r="S24" i="12"/>
  <c r="Q27" i="12"/>
  <c r="P10" i="12"/>
  <c r="S22" i="12"/>
  <c r="Q25" i="12"/>
  <c r="O28" i="12"/>
  <c r="T10" i="12"/>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R11" i="12"/>
  <c r="Q11" i="12"/>
  <c r="X11" i="12" s="1"/>
  <c r="T11" i="12"/>
  <c r="AA11" i="12" s="1"/>
  <c r="P11" i="12"/>
  <c r="W11" i="12" s="1"/>
  <c r="S11" i="12"/>
  <c r="Z11" i="12" s="1"/>
  <c r="O11" i="12"/>
  <c r="CJ27" i="12"/>
  <c r="Y27" i="12"/>
  <c r="U27" i="12"/>
  <c r="X27" i="12"/>
  <c r="Z27" i="12"/>
  <c r="V27" i="12"/>
  <c r="CJ23" i="12"/>
  <c r="Y23" i="12"/>
  <c r="U23" i="12"/>
  <c r="X23" i="12"/>
  <c r="Z23" i="12"/>
  <c r="V23" i="12"/>
  <c r="CJ19" i="12"/>
  <c r="Y19" i="12"/>
  <c r="U19" i="12"/>
  <c r="X19" i="12"/>
  <c r="Z19" i="12"/>
  <c r="V19" i="12"/>
  <c r="U17" i="12"/>
  <c r="AA19" i="12"/>
  <c r="V20" i="12"/>
  <c r="W23" i="12"/>
  <c r="CH26" i="12"/>
  <c r="Z26" i="12"/>
  <c r="V26" i="12"/>
  <c r="Y26" i="12"/>
  <c r="U26" i="12"/>
  <c r="AA26" i="12"/>
  <c r="W26" i="12"/>
  <c r="CH22" i="12"/>
  <c r="Z22" i="12"/>
  <c r="V22" i="12"/>
  <c r="Y22" i="12"/>
  <c r="U22" i="12"/>
  <c r="AA22" i="12"/>
  <c r="W22" i="12"/>
  <c r="CH18" i="12"/>
  <c r="Z18" i="12"/>
  <c r="V18" i="12"/>
  <c r="Y18" i="12"/>
  <c r="U18" i="12"/>
  <c r="AA18" i="12"/>
  <c r="W18" i="12"/>
  <c r="AS25" i="12"/>
  <c r="AQ18" i="12"/>
  <c r="BK25" i="12"/>
  <c r="BO25" i="12"/>
  <c r="BO17" i="12"/>
  <c r="CI25" i="12"/>
  <c r="CK18" i="12"/>
  <c r="X14" i="12"/>
  <c r="U21" i="12"/>
  <c r="AA23" i="12"/>
  <c r="V24" i="12"/>
  <c r="W27" i="12"/>
  <c r="X18" i="12"/>
  <c r="AA27" i="12"/>
  <c r="CJ29" i="12"/>
  <c r="AA29" i="12"/>
  <c r="W29" i="12"/>
  <c r="Z29" i="12"/>
  <c r="V29" i="12"/>
  <c r="Y29" i="12"/>
  <c r="U29" i="12"/>
  <c r="X29" i="12"/>
  <c r="CJ25" i="12"/>
  <c r="AA25" i="12"/>
  <c r="W25" i="12"/>
  <c r="Z25" i="12"/>
  <c r="V25" i="12"/>
  <c r="X25" i="12"/>
  <c r="CJ21" i="12"/>
  <c r="AA21" i="12"/>
  <c r="W21" i="12"/>
  <c r="Z21" i="12"/>
  <c r="V21" i="12"/>
  <c r="X21" i="12"/>
  <c r="CJ17" i="12"/>
  <c r="AA17" i="12"/>
  <c r="W17" i="12"/>
  <c r="Z17" i="12"/>
  <c r="V17" i="12"/>
  <c r="X17" i="12"/>
  <c r="AS29" i="12"/>
  <c r="AQ25" i="12"/>
  <c r="AS17" i="12"/>
  <c r="BK17" i="12"/>
  <c r="CI29" i="12"/>
  <c r="AU28" i="12"/>
  <c r="X28" i="12"/>
  <c r="AA28" i="12"/>
  <c r="W28" i="12"/>
  <c r="Z28" i="12"/>
  <c r="V28" i="12"/>
  <c r="Y28" i="12"/>
  <c r="U28" i="12"/>
  <c r="X24" i="12"/>
  <c r="AA24" i="12"/>
  <c r="W24" i="12"/>
  <c r="Y24" i="12"/>
  <c r="U24" i="12"/>
  <c r="X20" i="12"/>
  <c r="AA20" i="12"/>
  <c r="W20" i="12"/>
  <c r="Y20" i="12"/>
  <c r="U20" i="12"/>
  <c r="X16" i="12"/>
  <c r="AA16" i="12"/>
  <c r="W16" i="12"/>
  <c r="Y16" i="12"/>
  <c r="U16" i="12"/>
  <c r="AQ29" i="12"/>
  <c r="AU21" i="12"/>
  <c r="AP18" i="12"/>
  <c r="BO29" i="12"/>
  <c r="BO21" i="12"/>
  <c r="CK26" i="12"/>
  <c r="CG22" i="12"/>
  <c r="CI17"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U18"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16" i="12"/>
  <c r="CL16" i="12"/>
  <c r="BN16" i="12"/>
  <c r="AR16" i="12"/>
  <c r="AV16" i="12"/>
  <c r="CG16" i="12"/>
  <c r="CI16" i="12"/>
  <c r="BO16" i="12"/>
  <c r="AP16" i="12"/>
  <c r="AS16" i="12"/>
  <c r="CK16" i="12"/>
  <c r="BQ16" i="12"/>
  <c r="AU16" i="12"/>
  <c r="CJ16" i="12"/>
  <c r="BL16" i="12"/>
  <c r="BP16" i="12"/>
  <c r="BK16" i="12"/>
  <c r="AT16" i="12"/>
  <c r="CF16" i="12"/>
  <c r="BM16" i="12"/>
  <c r="AQ16"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T18" i="12"/>
  <c r="AV17" i="12"/>
  <c r="AR17" i="12"/>
  <c r="AP29" i="12"/>
  <c r="AP25" i="12"/>
  <c r="AP21" i="12"/>
  <c r="AP17" i="12"/>
  <c r="BN29" i="12"/>
  <c r="BN27" i="12"/>
  <c r="BP26" i="12"/>
  <c r="BL26" i="12"/>
  <c r="BN25" i="12"/>
  <c r="BN23" i="12"/>
  <c r="BP22" i="12"/>
  <c r="BL22" i="12"/>
  <c r="BN21" i="12"/>
  <c r="BN19" i="12"/>
  <c r="BP18" i="12"/>
  <c r="BL18" i="12"/>
  <c r="BN17" i="12"/>
  <c r="CF27" i="12"/>
  <c r="CF23" i="12"/>
  <c r="CF19" i="12"/>
  <c r="CL29" i="12"/>
  <c r="CH29" i="12"/>
  <c r="CL27" i="12"/>
  <c r="CH27" i="12"/>
  <c r="CJ26" i="12"/>
  <c r="CL25" i="12"/>
  <c r="CH25" i="12"/>
  <c r="CL23" i="12"/>
  <c r="CH23" i="12"/>
  <c r="CJ22" i="12"/>
  <c r="CL21" i="12"/>
  <c r="CH21" i="12"/>
  <c r="CL19" i="12"/>
  <c r="CH19" i="12"/>
  <c r="CJ18" i="12"/>
  <c r="CL17" i="12"/>
  <c r="CH17" i="12"/>
  <c r="AS26" i="12"/>
  <c r="AS22" i="12"/>
  <c r="AQ21" i="12"/>
  <c r="AU19" i="12"/>
  <c r="AQ19" i="12"/>
  <c r="AS18" i="12"/>
  <c r="AU17" i="12"/>
  <c r="AQ17" i="12"/>
  <c r="BK27" i="12"/>
  <c r="BK23" i="12"/>
  <c r="BK19" i="12"/>
  <c r="BQ29" i="12"/>
  <c r="BM29" i="12"/>
  <c r="BQ27" i="12"/>
  <c r="BM27" i="12"/>
  <c r="BO26" i="12"/>
  <c r="BQ25" i="12"/>
  <c r="BM25" i="12"/>
  <c r="BQ23" i="12"/>
  <c r="BM23" i="12"/>
  <c r="BO22" i="12"/>
  <c r="BQ21" i="12"/>
  <c r="BM21" i="12"/>
  <c r="BQ19" i="12"/>
  <c r="BM19" i="12"/>
  <c r="BO18" i="12"/>
  <c r="BQ17" i="12"/>
  <c r="BM17" i="12"/>
  <c r="CF26" i="12"/>
  <c r="CF22" i="12"/>
  <c r="CF18" i="12"/>
  <c r="CK29" i="12"/>
  <c r="CG29" i="12"/>
  <c r="CK27" i="12"/>
  <c r="CG27" i="12"/>
  <c r="CI26" i="12"/>
  <c r="CK25" i="12"/>
  <c r="CG25" i="12"/>
  <c r="CK23" i="12"/>
  <c r="CG23" i="12"/>
  <c r="CI22" i="12"/>
  <c r="CK21" i="12"/>
  <c r="CG21" i="12"/>
  <c r="CK19" i="12"/>
  <c r="CG19" i="12"/>
  <c r="CI18" i="12"/>
  <c r="CK17" i="12"/>
  <c r="CG17" i="12"/>
  <c r="AT29" i="12"/>
  <c r="AT27" i="12"/>
  <c r="AV26" i="12"/>
  <c r="AR26" i="12"/>
  <c r="AT25" i="12"/>
  <c r="AT23" i="12"/>
  <c r="AV22" i="12"/>
  <c r="AR22" i="12"/>
  <c r="AT21" i="12"/>
  <c r="AT19" i="12"/>
  <c r="AV18" i="12"/>
  <c r="AR18" i="12"/>
  <c r="AT17" i="12"/>
  <c r="AP27" i="12"/>
  <c r="AP23" i="12"/>
  <c r="AP19" i="12"/>
  <c r="BK26" i="12"/>
  <c r="BK22" i="12"/>
  <c r="BK18" i="12"/>
  <c r="BP29" i="12"/>
  <c r="BL29" i="12"/>
  <c r="BP27" i="12"/>
  <c r="BL27" i="12"/>
  <c r="BN26" i="12"/>
  <c r="BP25" i="12"/>
  <c r="BL25" i="12"/>
  <c r="BP23" i="12"/>
  <c r="BL23" i="12"/>
  <c r="BN22" i="12"/>
  <c r="BP21" i="12"/>
  <c r="BL21" i="12"/>
  <c r="BP19" i="12"/>
  <c r="BL19" i="12"/>
  <c r="BN18" i="12"/>
  <c r="BP17" i="12"/>
  <c r="BL17" i="12"/>
  <c r="CF29" i="12"/>
  <c r="CF25" i="12"/>
  <c r="CF21" i="12"/>
  <c r="CF17" i="12"/>
  <c r="CL26" i="12"/>
  <c r="CL22" i="12"/>
  <c r="CL18" i="12"/>
  <c r="CD28" i="12"/>
  <c r="BI28" i="12"/>
  <c r="BJ28" i="12"/>
  <c r="BH27" i="12"/>
  <c r="BG21" i="12"/>
  <c r="AN25" i="12"/>
  <c r="BH29" i="12"/>
  <c r="BG26" i="12"/>
  <c r="BF19" i="12"/>
  <c r="BF29" i="12"/>
  <c r="BI24" i="12"/>
  <c r="BZ29" i="12"/>
  <c r="BG28" i="12"/>
  <c r="BG23" i="12"/>
  <c r="BJ25" i="12"/>
  <c r="BZ25" i="12"/>
  <c r="BJ27" i="12"/>
  <c r="AK29" i="12"/>
  <c r="AK20" i="12"/>
  <c r="BE29" i="12"/>
  <c r="BF27" i="12"/>
  <c r="BH25" i="12"/>
  <c r="BE23" i="12"/>
  <c r="BJ17" i="12"/>
  <c r="AL25" i="12"/>
  <c r="CB18" i="12"/>
  <c r="AO28" i="12"/>
  <c r="AO17" i="12"/>
  <c r="BH28" i="12"/>
  <c r="BH26" i="12"/>
  <c r="BJ24" i="12"/>
  <c r="BE22" i="12"/>
  <c r="CD23" i="12"/>
  <c r="AM27" i="12"/>
  <c r="AJ24" i="12"/>
  <c r="BJ29" i="12"/>
  <c r="BF28" i="12"/>
  <c r="BJ26" i="12"/>
  <c r="BI25" i="12"/>
  <c r="BF24" i="12"/>
  <c r="BG22" i="12"/>
  <c r="BI20" i="12"/>
  <c r="BG17" i="12"/>
  <c r="CD27" i="12"/>
  <c r="BE27" i="12"/>
  <c r="CB16" i="12"/>
  <c r="AL29" i="12"/>
  <c r="AK27" i="12"/>
  <c r="AM21" i="12"/>
  <c r="BI29" i="12"/>
  <c r="BI27" i="12"/>
  <c r="BI23" i="12"/>
  <c r="BF22" i="12"/>
  <c r="BF20" i="12"/>
  <c r="CB27" i="12"/>
  <c r="BG29" i="12"/>
  <c r="BF26" i="12"/>
  <c r="BE25" i="12"/>
  <c r="BE24" i="12"/>
  <c r="BJ22" i="12"/>
  <c r="BH21" i="12"/>
  <c r="BG19" i="12"/>
  <c r="BE17" i="12"/>
  <c r="CD29" i="12"/>
  <c r="CB28" i="12"/>
  <c r="BZ27" i="12"/>
  <c r="CD21" i="12"/>
  <c r="CB29" i="12"/>
  <c r="BZ28" i="12"/>
  <c r="CB26" i="12"/>
  <c r="BZ26" i="12"/>
  <c r="CD24" i="12"/>
  <c r="CB23" i="12"/>
  <c r="BZ21" i="12"/>
  <c r="AL23" i="12"/>
  <c r="AO16" i="12"/>
  <c r="AO29" i="12"/>
  <c r="AK28" i="12"/>
  <c r="AN26" i="12"/>
  <c r="AJ25" i="12"/>
  <c r="AN22" i="12"/>
  <c r="AJ20" i="12"/>
  <c r="AJ16" i="12"/>
  <c r="BE28" i="12"/>
  <c r="BG27" i="12"/>
  <c r="BI26" i="12"/>
  <c r="BE26" i="12"/>
  <c r="BG25" i="12"/>
  <c r="BG24" i="12"/>
  <c r="BH23" i="12"/>
  <c r="BI22" i="12"/>
  <c r="BI21" i="12"/>
  <c r="BG20" i="12"/>
  <c r="BH18" i="12"/>
  <c r="BE16" i="12"/>
  <c r="CD25" i="12"/>
  <c r="CB24" i="12"/>
  <c r="BZ23" i="12"/>
  <c r="BZ20" i="12"/>
  <c r="AJ28" i="12"/>
  <c r="AM26" i="12"/>
  <c r="AK24" i="12"/>
  <c r="AK22" i="12"/>
  <c r="AM19" i="12"/>
  <c r="CD26" i="12"/>
  <c r="CB25" i="12"/>
  <c r="BZ24" i="12"/>
  <c r="CB22" i="12"/>
  <c r="CE29" i="12"/>
  <c r="CA29" i="12"/>
  <c r="CC28" i="12"/>
  <c r="CE27" i="12"/>
  <c r="CA27" i="12"/>
  <c r="CC26" i="12"/>
  <c r="CE25" i="12"/>
  <c r="CA25" i="12"/>
  <c r="CC24" i="12"/>
  <c r="CE23" i="12"/>
  <c r="CA23" i="12"/>
  <c r="CC22" i="12"/>
  <c r="CE21" i="12"/>
  <c r="CA21" i="12"/>
  <c r="CA20" i="12"/>
  <c r="CD18" i="12"/>
  <c r="CD16" i="12"/>
  <c r="AN29" i="12"/>
  <c r="AM28" i="12"/>
  <c r="AL27" i="12"/>
  <c r="AK26" i="12"/>
  <c r="AL24" i="12"/>
  <c r="AJ23" i="12"/>
  <c r="AL21" i="12"/>
  <c r="AM18" i="12"/>
  <c r="BF25" i="12"/>
  <c r="BH24" i="12"/>
  <c r="BJ23" i="12"/>
  <c r="BF23" i="12"/>
  <c r="BH22" i="12"/>
  <c r="BJ21" i="12"/>
  <c r="BE21" i="12"/>
  <c r="BI19" i="12"/>
  <c r="BG18" i="12"/>
  <c r="BI16" i="12"/>
  <c r="CC29" i="12"/>
  <c r="CE28" i="12"/>
  <c r="CA28" i="12"/>
  <c r="CC27" i="12"/>
  <c r="CE26" i="12"/>
  <c r="CA26" i="12"/>
  <c r="CC25" i="12"/>
  <c r="CE24" i="12"/>
  <c r="CA24" i="12"/>
  <c r="CC23" i="12"/>
  <c r="CE22" i="12"/>
  <c r="CA22" i="12"/>
  <c r="CC21" i="12"/>
  <c r="CE20" i="12"/>
  <c r="CC19" i="12"/>
  <c r="CD17" i="12"/>
  <c r="CD22" i="12"/>
  <c r="BZ22" i="12"/>
  <c r="CB21" i="12"/>
  <c r="CD20" i="12"/>
  <c r="CB19" i="12"/>
  <c r="CC17" i="12"/>
  <c r="AM29" i="12"/>
  <c r="AN28" i="12"/>
  <c r="AO27" i="12"/>
  <c r="AO26" i="12"/>
  <c r="AJ26" i="12"/>
  <c r="AO24" i="12"/>
  <c r="AM23" i="12"/>
  <c r="AL22" i="12"/>
  <c r="AO20" i="12"/>
  <c r="AN18" i="12"/>
  <c r="AN16" i="12"/>
  <c r="CC20" i="12"/>
  <c r="CE19" i="12"/>
  <c r="BZ19" i="12"/>
  <c r="CA18" i="12"/>
  <c r="CB17" i="12"/>
  <c r="BZ16" i="12"/>
  <c r="BJ20" i="12"/>
  <c r="BE20" i="12"/>
  <c r="BI18" i="12"/>
  <c r="BI17" i="12"/>
  <c r="BH16" i="12"/>
  <c r="CB20" i="12"/>
  <c r="CD19" i="12"/>
  <c r="CE18" i="12"/>
  <c r="BZ18" i="12"/>
  <c r="CE16" i="12"/>
  <c r="AJ29" i="12"/>
  <c r="AL28" i="12"/>
  <c r="AN27" i="12"/>
  <c r="AJ27" i="12"/>
  <c r="AL26" i="12"/>
  <c r="AM25" i="12"/>
  <c r="AN24" i="12"/>
  <c r="AN23" i="12"/>
  <c r="AO22" i="12"/>
  <c r="AJ22" i="12"/>
  <c r="AN20" i="12"/>
  <c r="AL19" i="12"/>
  <c r="AM17" i="12"/>
  <c r="BF21" i="12"/>
  <c r="BH20" i="12"/>
  <c r="BJ19" i="12"/>
  <c r="BE19" i="12"/>
  <c r="BE18" i="12"/>
  <c r="BF17" i="12"/>
  <c r="BG16" i="12"/>
  <c r="BZ17" i="12"/>
  <c r="CA16" i="12"/>
  <c r="AO25" i="12"/>
  <c r="AK25" i="12"/>
  <c r="AM24" i="12"/>
  <c r="AO23" i="12"/>
  <c r="AK23" i="12"/>
  <c r="AM22" i="12"/>
  <c r="AO21" i="12"/>
  <c r="AK21" i="12"/>
  <c r="AM20" i="12"/>
  <c r="AO19" i="12"/>
  <c r="AK19" i="12"/>
  <c r="AK18" i="12"/>
  <c r="AL17" i="12"/>
  <c r="AM16" i="12"/>
  <c r="CC16" i="12"/>
  <c r="CA17" i="12"/>
  <c r="CE17" i="12"/>
  <c r="CC18" i="12"/>
  <c r="CA19" i="12"/>
  <c r="BF16" i="12"/>
  <c r="BJ16" i="12"/>
  <c r="BH17" i="12"/>
  <c r="BF18" i="12"/>
  <c r="BJ18" i="12"/>
  <c r="BH19" i="12"/>
  <c r="AL16" i="12"/>
  <c r="AJ17" i="12"/>
  <c r="AN17" i="12"/>
  <c r="AL18" i="12"/>
  <c r="AJ19" i="12"/>
  <c r="AN21" i="12"/>
  <c r="AJ21" i="12"/>
  <c r="AL20" i="12"/>
  <c r="AN19" i="12"/>
  <c r="AO18" i="12"/>
  <c r="AJ18" i="12"/>
  <c r="AK17" i="12"/>
  <c r="AK16" i="12"/>
  <c r="G8" i="13"/>
  <c r="F9" i="12"/>
  <c r="I9" i="31" l="1"/>
  <c r="P9" i="31" s="1"/>
  <c r="I12" i="31"/>
  <c r="P12" i="31" s="1"/>
  <c r="I10" i="31"/>
  <c r="P10" i="31" s="1"/>
  <c r="I13" i="31"/>
  <c r="P13" i="31" s="1"/>
  <c r="I11" i="31"/>
  <c r="P11" i="31" s="1"/>
  <c r="I14" i="31"/>
  <c r="P14" i="31" s="1"/>
  <c r="I15" i="31"/>
  <c r="P15" i="31" s="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N12" i="12"/>
  <c r="N11" i="12"/>
  <c r="W10" i="12"/>
  <c r="P9" i="12"/>
  <c r="G13" i="12"/>
  <c r="I12" i="17" s="1"/>
  <c r="S9" i="12"/>
  <c r="G15" i="12"/>
  <c r="I14" i="17" s="1"/>
  <c r="K14" i="17" s="1"/>
  <c r="Y11" i="12"/>
  <c r="G16" i="12"/>
  <c r="I15" i="17" s="1"/>
  <c r="N20" i="12"/>
  <c r="H19" i="17" s="1"/>
  <c r="G24" i="12"/>
  <c r="I23" i="17" s="1"/>
  <c r="N17" i="12"/>
  <c r="H16" i="17" s="1"/>
  <c r="G29" i="12"/>
  <c r="I28" i="17" s="1"/>
  <c r="Q9" i="12"/>
  <c r="L9" i="12"/>
  <c r="V11" i="12"/>
  <c r="N10" i="12"/>
  <c r="H9" i="17" s="1"/>
  <c r="O9" i="12"/>
  <c r="G19" i="12"/>
  <c r="I18" i="17" s="1"/>
  <c r="Y9" i="12"/>
  <c r="G12" i="12"/>
  <c r="I11" i="17" s="1"/>
  <c r="K11" i="17" s="1"/>
  <c r="N28" i="12"/>
  <c r="H27" i="17" s="1"/>
  <c r="G17" i="12"/>
  <c r="I16" i="17" s="1"/>
  <c r="N21" i="12"/>
  <c r="H20" i="17" s="1"/>
  <c r="G11" i="12"/>
  <c r="I10" i="17" s="1"/>
  <c r="K10" i="17" s="1"/>
  <c r="M9" i="12"/>
  <c r="V12" i="12"/>
  <c r="X10" i="12"/>
  <c r="G10" i="12"/>
  <c r="I9" i="17" s="1"/>
  <c r="K9" i="17" s="1"/>
  <c r="H9" i="12"/>
  <c r="N14" i="12"/>
  <c r="N18" i="12"/>
  <c r="H17" i="17" s="1"/>
  <c r="N22" i="12"/>
  <c r="H21" i="17" s="1"/>
  <c r="N26" i="12"/>
  <c r="H25" i="17" s="1"/>
  <c r="K9" i="12"/>
  <c r="G23" i="12"/>
  <c r="I22" i="17" s="1"/>
  <c r="Z10" i="12"/>
  <c r="J9" i="12"/>
  <c r="N16" i="12"/>
  <c r="H15" i="17" s="1"/>
  <c r="G20" i="12"/>
  <c r="I19" i="17" s="1"/>
  <c r="N24" i="12"/>
  <c r="H23" i="17" s="1"/>
  <c r="G21" i="12"/>
  <c r="I20" i="17" s="1"/>
  <c r="N25" i="12"/>
  <c r="H24" i="17" s="1"/>
  <c r="N29" i="12"/>
  <c r="H28" i="17" s="1"/>
  <c r="I9" i="12"/>
  <c r="AA10" i="12"/>
  <c r="T9" i="12"/>
  <c r="N15" i="12"/>
  <c r="V15" i="12"/>
  <c r="G27" i="12"/>
  <c r="I26" i="17" s="1"/>
  <c r="V13" i="12"/>
  <c r="S18" i="14"/>
  <c r="X18" i="14"/>
  <c r="W22" i="14"/>
  <c r="X22" i="14"/>
  <c r="W26" i="14"/>
  <c r="X26" i="14"/>
  <c r="BY24" i="12"/>
  <c r="H23" i="13" s="1"/>
  <c r="BY21" i="12"/>
  <c r="H20" i="13" s="1"/>
  <c r="AI28" i="12"/>
  <c r="BD24" i="12"/>
  <c r="AI24" i="12"/>
  <c r="BR22" i="12"/>
  <c r="I21" i="13" s="1"/>
  <c r="BD16" i="12"/>
  <c r="BD27" i="12"/>
  <c r="BY17" i="12"/>
  <c r="H16" i="13" s="1"/>
  <c r="BD17" i="12"/>
  <c r="AI17" i="12"/>
  <c r="AW18" i="12"/>
  <c r="AW28" i="12"/>
  <c r="AB28" i="12"/>
  <c r="BR24" i="12"/>
  <c r="I23" i="13" s="1"/>
  <c r="AW24" i="12"/>
  <c r="AB24" i="12"/>
  <c r="AW26" i="12"/>
  <c r="BR21" i="12"/>
  <c r="I20" i="13" s="1"/>
  <c r="AW21" i="12"/>
  <c r="AB21" i="12"/>
  <c r="BD22" i="12"/>
  <c r="BY29" i="12"/>
  <c r="H28" i="13" s="1"/>
  <c r="AW29" i="12"/>
  <c r="BR28" i="12"/>
  <c r="I27" i="13" s="1"/>
  <c r="AI21" i="12"/>
  <c r="AI25" i="12"/>
  <c r="AI18" i="12"/>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BY23" i="12"/>
  <c r="BD20" i="12"/>
  <c r="BR18" i="12"/>
  <c r="I17" i="13" s="1"/>
  <c r="BY18" i="12"/>
  <c r="H17" i="13" s="1"/>
  <c r="BY19" i="12"/>
  <c r="H18" i="13" s="1"/>
  <c r="BY16" i="12"/>
  <c r="H15" i="13" s="1"/>
  <c r="AB29" i="12"/>
  <c r="BD28" i="12"/>
  <c r="BD26" i="12"/>
  <c r="AW25" i="12"/>
  <c r="BR27" i="12"/>
  <c r="I26" i="13" s="1"/>
  <c r="AW27" i="12"/>
  <c r="BR25" i="12"/>
  <c r="I24" i="13" s="1"/>
  <c r="BR23" i="12"/>
  <c r="I22" i="13" s="1"/>
  <c r="AW23" i="12"/>
  <c r="BY20" i="12"/>
  <c r="H19" i="13" s="1"/>
  <c r="BD18" i="12"/>
  <c r="BR16" i="12"/>
  <c r="I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H12" i="17" l="1"/>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I8" i="17"/>
  <c r="K8" i="17" s="1"/>
  <c r="K12"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G9" i="12"/>
  <c r="N9" i="12"/>
  <c r="U9" i="12" s="1"/>
  <c r="U10" i="12"/>
  <c r="G11" i="11"/>
  <c r="G12" i="11"/>
  <c r="G13" i="11"/>
  <c r="G14" i="11"/>
  <c r="G15" i="11"/>
  <c r="G16" i="11"/>
  <c r="J16" i="11" s="1"/>
  <c r="G17" i="11"/>
  <c r="J17" i="11" s="1"/>
  <c r="G18" i="11"/>
  <c r="J18" i="11" s="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0" i="9" l="1"/>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O26" i="9" s="1"/>
  <c r="BG26" i="9"/>
  <c r="BK25" i="9"/>
  <c r="BS25" i="9" s="1"/>
  <c r="BJ25" i="9"/>
  <c r="BP25" i="9" s="1"/>
  <c r="BI25" i="9"/>
  <c r="BO25" i="9" s="1"/>
  <c r="BG25" i="9"/>
  <c r="BK24" i="9"/>
  <c r="BS24" i="9" s="1"/>
  <c r="BJ24" i="9"/>
  <c r="BP24" i="9" s="1"/>
  <c r="BI24" i="9"/>
  <c r="BO24" i="9" s="1"/>
  <c r="BG24" i="9"/>
  <c r="BK23" i="9"/>
  <c r="BS23" i="9" s="1"/>
  <c r="BJ23" i="9"/>
  <c r="BP23" i="9" s="1"/>
  <c r="BI23" i="9"/>
  <c r="BO23" i="9" s="1"/>
  <c r="BG23" i="9"/>
  <c r="BK22" i="9"/>
  <c r="BS22" i="9" s="1"/>
  <c r="BJ22" i="9"/>
  <c r="BP22" i="9" s="1"/>
  <c r="BI22" i="9"/>
  <c r="BO22" i="9" s="1"/>
  <c r="BG22" i="9"/>
  <c r="BK21" i="9"/>
  <c r="BS21" i="9" s="1"/>
  <c r="BJ21" i="9"/>
  <c r="BP21" i="9" s="1"/>
  <c r="BI21" i="9"/>
  <c r="BO21" i="9" s="1"/>
  <c r="BG21" i="9"/>
  <c r="BK20" i="9"/>
  <c r="BS20" i="9" s="1"/>
  <c r="BJ20" i="9"/>
  <c r="BP20" i="9" s="1"/>
  <c r="BI20" i="9"/>
  <c r="BO20" i="9" s="1"/>
  <c r="BG20"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AZ11" i="12" l="1"/>
  <c r="BC11" i="12"/>
  <c r="BB11" i="12"/>
  <c r="BA11" i="12"/>
  <c r="AX11" i="12"/>
  <c r="BX10" i="12"/>
  <c r="BV10" i="12"/>
  <c r="BU10" i="12"/>
  <c r="BS10" i="12"/>
  <c r="BW10" i="12"/>
  <c r="BA10" i="12"/>
  <c r="AX10" i="12"/>
  <c r="AZ10" i="12"/>
  <c r="BB10" i="12"/>
  <c r="BC10" i="12"/>
  <c r="AH11" i="12"/>
  <c r="AC11" i="12"/>
  <c r="AG11" i="12"/>
  <c r="AF11" i="12"/>
  <c r="AE11" i="12"/>
  <c r="AG10" i="12"/>
  <c r="AF10" i="12"/>
  <c r="AC10" i="12"/>
  <c r="AE10" i="12"/>
  <c r="AH10" i="12"/>
  <c r="BS11" i="9"/>
  <c r="BT10" i="12" s="1"/>
  <c r="CD10" i="12"/>
  <c r="BZ10" i="12"/>
  <c r="CE10" i="12"/>
  <c r="CB10" i="12"/>
  <c r="BS13" i="9"/>
  <c r="CA10" i="12" s="1"/>
  <c r="CB12" i="12"/>
  <c r="CI12" i="12" s="1"/>
  <c r="CC12" i="12"/>
  <c r="CJ12" i="12" s="1"/>
  <c r="CA12" i="12"/>
  <c r="CH12" i="12" s="1"/>
  <c r="CE12" i="12"/>
  <c r="CL12" i="12" s="1"/>
  <c r="CD12" i="12"/>
  <c r="CK12" i="12" s="1"/>
  <c r="BZ12" i="12"/>
  <c r="BS14" i="9"/>
  <c r="CC13" i="12"/>
  <c r="CJ13" i="12" s="1"/>
  <c r="CA13" i="12"/>
  <c r="CH13" i="12" s="1"/>
  <c r="BZ13" i="12"/>
  <c r="CE13" i="12"/>
  <c r="CL13" i="12" s="1"/>
  <c r="CB13" i="12"/>
  <c r="CI13" i="12" s="1"/>
  <c r="BS16" i="9"/>
  <c r="CA15" i="12"/>
  <c r="CH15" i="12" s="1"/>
  <c r="CD15" i="12"/>
  <c r="CK15" i="12" s="1"/>
  <c r="BZ15" i="12"/>
  <c r="CE15" i="12"/>
  <c r="CL15" i="12" s="1"/>
  <c r="CC15" i="12"/>
  <c r="CJ15" i="12" s="1"/>
  <c r="CB15" i="12"/>
  <c r="CI15" i="12" s="1"/>
  <c r="BO11" i="9"/>
  <c r="AJ10" i="12" s="1"/>
  <c r="AO10" i="12"/>
  <c r="AV10" i="12" s="1"/>
  <c r="AM10" i="12"/>
  <c r="AT10" i="12" s="1"/>
  <c r="AN10" i="12"/>
  <c r="AU10" i="12" s="1"/>
  <c r="AL10" i="12"/>
  <c r="AS10" i="12" s="1"/>
  <c r="BP11" i="9"/>
  <c r="BE10" i="12"/>
  <c r="BJ10" i="12"/>
  <c r="BI10" i="12"/>
  <c r="BH10" i="12"/>
  <c r="BG10" i="12"/>
  <c r="BP13" i="9"/>
  <c r="BG12" i="12"/>
  <c r="BN12" i="12" s="1"/>
  <c r="BH12" i="12"/>
  <c r="BO12" i="12" s="1"/>
  <c r="BI12" i="12"/>
  <c r="BP12" i="12" s="1"/>
  <c r="BF12" i="12"/>
  <c r="BM12" i="12" s="1"/>
  <c r="BE12" i="12"/>
  <c r="BJ12" i="12"/>
  <c r="BQ12" i="12" s="1"/>
  <c r="BP16" i="9"/>
  <c r="BJ15" i="12" s="1"/>
  <c r="BQ15" i="12" s="1"/>
  <c r="BF15" i="12"/>
  <c r="BM15" i="12" s="1"/>
  <c r="BI15" i="12"/>
  <c r="BP15" i="12" s="1"/>
  <c r="BE15" i="12"/>
  <c r="BG15" i="12"/>
  <c r="BN15" i="12" s="1"/>
  <c r="BH15" i="12"/>
  <c r="BO15" i="12" s="1"/>
  <c r="BP12" i="9"/>
  <c r="AY10" i="12" s="1"/>
  <c r="BE11" i="12"/>
  <c r="BH11" i="12"/>
  <c r="BO11" i="12" s="1"/>
  <c r="BI11" i="12"/>
  <c r="BP11" i="12" s="1"/>
  <c r="BJ11" i="12"/>
  <c r="BQ11" i="12" s="1"/>
  <c r="BP14" i="9"/>
  <c r="BI13" i="12" s="1"/>
  <c r="BP13" i="12" s="1"/>
  <c r="BF13" i="12"/>
  <c r="BM13" i="12" s="1"/>
  <c r="BJ13" i="12"/>
  <c r="BQ13" i="12" s="1"/>
  <c r="BH13" i="12"/>
  <c r="BO13" i="12" s="1"/>
  <c r="BG13" i="12"/>
  <c r="BN13" i="12" s="1"/>
  <c r="BE13" i="12"/>
  <c r="BP15" i="9"/>
  <c r="BI14" i="12"/>
  <c r="BP14" i="12" s="1"/>
  <c r="BH14" i="12"/>
  <c r="BO14" i="12" s="1"/>
  <c r="BF14" i="12"/>
  <c r="BM14" i="12" s="1"/>
  <c r="BG14" i="12"/>
  <c r="BN14" i="12" s="1"/>
  <c r="BE14" i="12"/>
  <c r="BS12" i="9"/>
  <c r="CA11" i="12" s="1"/>
  <c r="CH11" i="12" s="1"/>
  <c r="BZ11" i="12"/>
  <c r="CC11" i="12"/>
  <c r="CJ11" i="12" s="1"/>
  <c r="CB11" i="12"/>
  <c r="CI11" i="12" s="1"/>
  <c r="CD11" i="12"/>
  <c r="CK11" i="12" s="1"/>
  <c r="CE11" i="12"/>
  <c r="CL11" i="12" s="1"/>
  <c r="BS15" i="9"/>
  <c r="CD14" i="12"/>
  <c r="CK14" i="12" s="1"/>
  <c r="CB14" i="12"/>
  <c r="CI14" i="12" s="1"/>
  <c r="BZ14" i="12"/>
  <c r="CA14" i="12"/>
  <c r="CH14" i="12" s="1"/>
  <c r="CC14" i="12"/>
  <c r="CJ14" i="12" s="1"/>
  <c r="AJ15" i="12"/>
  <c r="AQ15" i="12" s="1"/>
  <c r="AK15" i="12"/>
  <c r="AR15" i="12" s="1"/>
  <c r="AO15" i="12"/>
  <c r="AV15" i="12" s="1"/>
  <c r="AL15" i="12"/>
  <c r="AS15" i="12" s="1"/>
  <c r="AM15" i="12"/>
  <c r="AT15" i="12" s="1"/>
  <c r="AJ14" i="12"/>
  <c r="AQ14" i="12" s="1"/>
  <c r="AN14" i="12"/>
  <c r="AU14" i="12" s="1"/>
  <c r="AO14" i="12"/>
  <c r="AV14" i="12" s="1"/>
  <c r="AL14" i="12"/>
  <c r="AS14" i="12" s="1"/>
  <c r="AM14" i="12"/>
  <c r="AT14" i="12" s="1"/>
  <c r="AJ13" i="12"/>
  <c r="AQ13" i="12" s="1"/>
  <c r="AN13" i="12"/>
  <c r="AU13" i="12" s="1"/>
  <c r="AK13" i="12"/>
  <c r="AR13" i="12" s="1"/>
  <c r="AL13" i="12"/>
  <c r="AS13" i="12" s="1"/>
  <c r="AM13" i="12"/>
  <c r="AT13" i="12" s="1"/>
  <c r="AJ12" i="12"/>
  <c r="AQ12" i="12" s="1"/>
  <c r="AN12" i="12"/>
  <c r="AU12" i="12" s="1"/>
  <c r="AK12" i="12"/>
  <c r="AR12" i="12" s="1"/>
  <c r="AO12" i="12"/>
  <c r="AV12" i="12" s="1"/>
  <c r="AL12" i="12"/>
  <c r="AS12" i="12" s="1"/>
  <c r="AO11" i="12"/>
  <c r="AM11" i="12"/>
  <c r="AJ11" i="12"/>
  <c r="AQ11" i="12" s="1"/>
  <c r="AN11" i="12"/>
  <c r="BO16" i="9"/>
  <c r="AN15" i="12" s="1"/>
  <c r="AU15" i="12" s="1"/>
  <c r="BO15" i="9"/>
  <c r="BO14" i="9"/>
  <c r="AD11" i="12" s="1"/>
  <c r="BO13" i="9"/>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H12" i="8" s="1"/>
  <c r="G11" i="8"/>
  <c r="H11" i="8" s="1"/>
  <c r="G10" i="8"/>
  <c r="G9" i="8"/>
  <c r="H9" i="8" s="1"/>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G19" i="6"/>
  <c r="J19" i="6" s="1"/>
  <c r="G20" i="6"/>
  <c r="J20" i="6" s="1"/>
  <c r="G21" i="6"/>
  <c r="J21" i="6" s="1"/>
  <c r="G22" i="6"/>
  <c r="J22" i="6" s="1"/>
  <c r="G23" i="6"/>
  <c r="J23" i="6" s="1"/>
  <c r="G24" i="6"/>
  <c r="J24" i="6" s="1"/>
  <c r="G25" i="6"/>
  <c r="J25" i="6" s="1"/>
  <c r="G26" i="6"/>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J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J18" i="6"/>
  <c r="I17" i="6"/>
  <c r="I18" i="11" s="1"/>
  <c r="H17" i="6"/>
  <c r="I16" i="6"/>
  <c r="I17" i="11" s="1"/>
  <c r="H16" i="6"/>
  <c r="I15" i="6"/>
  <c r="I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H19" i="5"/>
  <c r="G19" i="5"/>
  <c r="F19" i="5"/>
  <c r="H18" i="5"/>
  <c r="G18" i="5"/>
  <c r="F18" i="5"/>
  <c r="H17" i="5"/>
  <c r="G17" i="5"/>
  <c r="F17" i="5"/>
  <c r="H16" i="5"/>
  <c r="G16" i="5"/>
  <c r="F16" i="5"/>
  <c r="H15" i="5"/>
  <c r="G15" i="5"/>
  <c r="F15" i="5"/>
  <c r="H14" i="5"/>
  <c r="G14" i="5"/>
  <c r="F14" i="5"/>
  <c r="H13" i="5"/>
  <c r="G13" i="5"/>
  <c r="F13" i="5"/>
  <c r="H12" i="5"/>
  <c r="G12" i="5"/>
  <c r="F12" i="5"/>
  <c r="H11" i="5"/>
  <c r="G11" i="5"/>
  <c r="F11" i="5"/>
  <c r="A11" i="5" s="1"/>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BF11" i="12" l="1"/>
  <c r="BM11" i="12" s="1"/>
  <c r="AY11" i="12"/>
  <c r="AW11" i="12" s="1"/>
  <c r="BF10" i="12"/>
  <c r="BD10" i="12" s="1"/>
  <c r="AK11" i="12"/>
  <c r="AR11" i="12" s="1"/>
  <c r="AK10" i="12"/>
  <c r="AR10" i="12" s="1"/>
  <c r="AD10" i="12"/>
  <c r="AB10" i="12" s="1"/>
  <c r="H10" i="8"/>
  <c r="J14" i="6"/>
  <c r="CC10" i="12"/>
  <c r="CC9" i="12" s="1"/>
  <c r="CJ9" i="12" s="1"/>
  <c r="CE14" i="12"/>
  <c r="CL14" i="12" s="1"/>
  <c r="W13" i="14"/>
  <c r="Q13" i="14"/>
  <c r="AA13" i="14" s="1"/>
  <c r="P13" i="14"/>
  <c r="Z13" i="14" s="1"/>
  <c r="U13" i="14"/>
  <c r="AE13" i="14" s="1"/>
  <c r="V13" i="14"/>
  <c r="Y13" i="14"/>
  <c r="T13" i="14"/>
  <c r="AD13" i="14" s="1"/>
  <c r="S13" i="14"/>
  <c r="AC13" i="14" s="1"/>
  <c r="X13" i="14"/>
  <c r="R13" i="14"/>
  <c r="AB13" i="14" s="1"/>
  <c r="BG11" i="12"/>
  <c r="BN11" i="12" s="1"/>
  <c r="BC9" i="12"/>
  <c r="Y10" i="14"/>
  <c r="Q10" i="14"/>
  <c r="AA10" i="14" s="1"/>
  <c r="P10" i="14"/>
  <c r="Z10" i="14" s="1"/>
  <c r="U10" i="14"/>
  <c r="AE10" i="14" s="1"/>
  <c r="T10" i="14"/>
  <c r="AD10" i="14" s="1"/>
  <c r="R10" i="14"/>
  <c r="AB10" i="14" s="1"/>
  <c r="S10" i="14"/>
  <c r="AC10" i="14" s="1"/>
  <c r="W10" i="14"/>
  <c r="X10" i="14"/>
  <c r="V10" i="14"/>
  <c r="BR13" i="12"/>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AW13" i="12"/>
  <c r="CD13" i="12"/>
  <c r="CK13" i="12" s="1"/>
  <c r="AQ10" i="12"/>
  <c r="AB11" i="12"/>
  <c r="AW12" i="12"/>
  <c r="BO10" i="12"/>
  <c r="BH9" i="12"/>
  <c r="BO9" i="12" s="1"/>
  <c r="BA9" i="12"/>
  <c r="BL10" i="12"/>
  <c r="BE9" i="12"/>
  <c r="BL9" i="12" s="1"/>
  <c r="BW9" i="12"/>
  <c r="CL10" i="12"/>
  <c r="CK10" i="12"/>
  <c r="AO13" i="12"/>
  <c r="AV13" i="12" s="1"/>
  <c r="BL13" i="12"/>
  <c r="BD13" i="12"/>
  <c r="BK13" i="12" s="1"/>
  <c r="BP10" i="12"/>
  <c r="BI9" i="12"/>
  <c r="BP9" i="12" s="1"/>
  <c r="AZ9" i="12"/>
  <c r="CG15" i="12"/>
  <c r="BY15" i="12"/>
  <c r="CH10" i="12"/>
  <c r="CA9" i="12"/>
  <c r="CH9" i="12" s="1"/>
  <c r="BV9" i="12"/>
  <c r="BJ14" i="12"/>
  <c r="BQ14" i="12" s="1"/>
  <c r="BL11" i="12"/>
  <c r="BL15" i="12"/>
  <c r="BD15" i="12"/>
  <c r="BK15" i="12" s="1"/>
  <c r="BL12" i="12"/>
  <c r="BD12" i="12"/>
  <c r="BK12" i="12" s="1"/>
  <c r="CG13" i="12"/>
  <c r="CG12" i="12"/>
  <c r="BY12" i="12"/>
  <c r="BS9" i="12"/>
  <c r="BR10" i="12"/>
  <c r="I9" i="13" s="1"/>
  <c r="BT9" i="12"/>
  <c r="BX9" i="12"/>
  <c r="BR14" i="12"/>
  <c r="I13" i="13" s="1"/>
  <c r="K13" i="13" s="1"/>
  <c r="CG14" i="12"/>
  <c r="BR11" i="12"/>
  <c r="I10" i="13" s="1"/>
  <c r="K10" i="13" s="1"/>
  <c r="CG11" i="12"/>
  <c r="BY11" i="12"/>
  <c r="AW14" i="12"/>
  <c r="BL14" i="12"/>
  <c r="BN10" i="12"/>
  <c r="AX9" i="12"/>
  <c r="AW10" i="12"/>
  <c r="BQ10" i="12"/>
  <c r="BR15" i="12"/>
  <c r="I14" i="13" s="1"/>
  <c r="K14" i="13" s="1"/>
  <c r="BR12" i="12"/>
  <c r="I11" i="13" s="1"/>
  <c r="K11" i="13" s="1"/>
  <c r="BU9" i="12"/>
  <c r="CI10" i="12"/>
  <c r="CB9" i="12"/>
  <c r="CI9" i="12" s="1"/>
  <c r="CG10" i="12"/>
  <c r="BZ9" i="12"/>
  <c r="CG9" i="12" s="1"/>
  <c r="AS11" i="12"/>
  <c r="AL9" i="12"/>
  <c r="AS9" i="12" s="1"/>
  <c r="AT11" i="12"/>
  <c r="AV11" i="12"/>
  <c r="AU11" i="12"/>
  <c r="AN9" i="12"/>
  <c r="AU9" i="12" s="1"/>
  <c r="AB15" i="12"/>
  <c r="AG9" i="12"/>
  <c r="AI15" i="12"/>
  <c r="AP15" i="12" s="1"/>
  <c r="AK14" i="12"/>
  <c r="AB13" i="12"/>
  <c r="AM12" i="12"/>
  <c r="AM9" i="12" s="1"/>
  <c r="AT9" i="12" s="1"/>
  <c r="AB12" i="12"/>
  <c r="AJ9" i="12"/>
  <c r="AQ9" i="12" s="1"/>
  <c r="AC9" i="12"/>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AY9" i="12" l="1"/>
  <c r="BM10" i="12"/>
  <c r="BF9" i="12"/>
  <c r="BM9" i="12" s="1"/>
  <c r="AI11" i="12"/>
  <c r="AP11" i="12" s="1"/>
  <c r="AI10" i="12"/>
  <c r="AP10" i="12" s="1"/>
  <c r="AD9" i="12"/>
  <c r="CJ10" i="12"/>
  <c r="BY14" i="12"/>
  <c r="H13" i="13" s="1"/>
  <c r="J13" i="13" s="1"/>
  <c r="BG9" i="12"/>
  <c r="BN9" i="12" s="1"/>
  <c r="BD11" i="12"/>
  <c r="BK11" i="12" s="1"/>
  <c r="BY10" i="12"/>
  <c r="H9" i="13" s="1"/>
  <c r="J9" i="13" s="1"/>
  <c r="AW15" i="12"/>
  <c r="AW9" i="12" s="1"/>
  <c r="V8" i="14"/>
  <c r="CF14" i="12"/>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B9" i="12" s="1"/>
  <c r="AH9" i="12"/>
  <c r="AF9" i="12"/>
  <c r="I9" i="11"/>
  <c r="H9" i="11"/>
  <c r="J9" i="11" s="1"/>
  <c r="J8" i="6"/>
  <c r="H8" i="8"/>
  <c r="H9" i="1"/>
  <c r="G9" i="1"/>
  <c r="F9" i="1"/>
  <c r="CF10" i="12" l="1"/>
  <c r="CF13" i="12"/>
  <c r="H12" i="13"/>
  <c r="J12" i="13" s="1"/>
  <c r="BD9" i="12"/>
  <c r="BK9" i="12" s="1"/>
  <c r="BY9" i="12"/>
  <c r="CF9" i="12" s="1"/>
  <c r="AI9" i="12"/>
  <c r="AP9" i="12" s="1"/>
  <c r="H8" i="13" l="1"/>
  <c r="J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Inga Dručkuvienė</author>
  </authors>
  <commentList>
    <comment ref="K7" authorId="0" shapeId="0" xr:uid="{DB38B2C2-C554-4FAB-B452-273D780F5365}">
      <text>
        <r>
          <rPr>
            <b/>
            <sz val="9"/>
            <color indexed="81"/>
            <rFont val="Tahoma"/>
            <family val="2"/>
            <charset val="186"/>
          </rPr>
          <t>Inga Dručkuvienė:</t>
        </r>
        <r>
          <rPr>
            <sz val="9"/>
            <color indexed="81"/>
            <rFont val="Tahoma"/>
            <family val="2"/>
            <charset val="186"/>
          </rPr>
          <t xml:space="preserve">
Kadangi VPS nedetalizuota kiek pradžiai, kiek plėtrai tai parašiau į vieną stulpelį. Galite duomenys pataisyti.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Inga Dručkuvienė</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 ref="AD23" authorId="1" shapeId="0" xr:uid="{8F124950-7AC0-4DFB-B9CD-11E92E465306}">
      <text>
        <r>
          <rPr>
            <b/>
            <sz val="9"/>
            <color indexed="81"/>
            <rFont val="Tahoma"/>
            <family val="2"/>
            <charset val="186"/>
          </rPr>
          <t>Inga Dručkuvienė:</t>
        </r>
        <r>
          <rPr>
            <sz val="9"/>
            <color indexed="81"/>
            <rFont val="Tahoma"/>
            <family val="2"/>
            <charset val="186"/>
          </rPr>
          <t xml:space="preserve">
Išregistruota NMA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List>
</comments>
</file>

<file path=xl/sharedStrings.xml><?xml version="1.0" encoding="utf-8"?>
<sst xmlns="http://schemas.openxmlformats.org/spreadsheetml/2006/main" count="2292" uniqueCount="805">
  <si>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</si>
  <si>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</si>
  <si>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</si>
  <si>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</si>
  <si>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</si>
  <si>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</si>
  <si>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</si>
  <si>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</si>
  <si>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</si>
  <si>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</si>
  <si>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</si>
  <si>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</si>
  <si>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</si>
  <si>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</si>
  <si>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</si>
  <si>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</si>
  <si>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</si>
  <si>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</si>
  <si>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</si>
  <si>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</si>
  <si>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</si>
  <si>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</si>
  <si>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</si>
  <si>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</si>
  <si>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</si>
  <si>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</si>
  <si>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</si>
  <si>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</si>
  <si>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</si>
  <si>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</si>
  <si>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</si>
  <si>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</si>
  <si>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</si>
  <si>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</si>
  <si>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</si>
  <si>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</si>
  <si>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</si>
  <si>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</si>
  <si>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</si>
  <si>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</si>
  <si>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</si>
  <si>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</si>
  <si>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</si>
  <si>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</si>
  <si>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</si>
  <si>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</si>
  <si>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</si>
  <si>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</si>
  <si>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</si>
  <si>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</si>
  <si>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</si>
  <si>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</si>
  <si>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</si>
  <si>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</si>
  <si>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</si>
  <si>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</si>
  <si>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</si>
  <si>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</si>
  <si>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</si>
  <si>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</si>
  <si>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</si>
  <si>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</si>
  <si>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</si>
  <si>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</si>
  <si>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</si>
  <si>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</si>
  <si>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</si>
  <si>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</si>
  <si>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</si>
  <si>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</si>
  <si>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</si>
  <si>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</si>
  <si>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</si>
  <si>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</si>
  <si>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</si>
  <si>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</si>
  <si>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</si>
  <si>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</si>
  <si>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</si>
  <si>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</si>
  <si>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</si>
  <si>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</si>
  <si>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</si>
  <si>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</si>
  <si>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</si>
  <si>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</si>
  <si>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</si>
  <si>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</si>
  <si>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</si>
  <si>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</si>
  <si>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</si>
  <si>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</si>
  <si>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</si>
  <si>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</si>
  <si>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</si>
  <si>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</si>
  <si>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</si>
  <si>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</si>
  <si>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</si>
  <si>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</si>
  <si>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</si>
  <si>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</si>
  <si>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</si>
  <si>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</si>
  <si>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</si>
  <si>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</si>
  <si>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</si>
  <si>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</si>
  <si>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</si>
  <si>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</si>
  <si>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</si>
  <si>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</si>
  <si>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</si>
  <si>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</si>
  <si>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</si>
  <si>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</si>
  <si>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</si>
  <si>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</si>
  <si>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</si>
  <si>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</si>
  <si>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</si>
  <si>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</si>
  <si>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</si>
  <si>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</si>
  <si>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</si>
  <si>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</si>
  <si>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</si>
  <si>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</si>
  <si>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</si>
  <si>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</si>
  <si>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</si>
  <si>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</si>
  <si>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</si>
  <si>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</si>
  <si>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</si>
  <si>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</si>
  <si>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</si>
  <si>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</si>
  <si>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</si>
  <si>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</si>
  <si>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</si>
  <si>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</si>
  <si>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</si>
  <si>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</si>
  <si>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</si>
  <si>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</si>
  <si>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</si>
  <si>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</si>
  <si>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</si>
  <si>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</si>
  <si>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</si>
  <si>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</si>
  <si>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</si>
  <si>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</si>
  <si>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</si>
  <si>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</si>
  <si>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</si>
  <si>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</si>
  <si>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</si>
  <si>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</si>
  <si>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</si>
  <si>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</si>
  <si>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</si>
  <si>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</si>
  <si>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</si>
  <si>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</si>
  <si>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</si>
  <si>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</si>
  <si>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</si>
  <si>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</si>
  <si>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</si>
  <si>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</si>
  <si>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</si>
  <si>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</si>
  <si>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</si>
  <si>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</si>
  <si>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</si>
  <si>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</si>
  <si>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</si>
  <si>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</si>
  <si>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</si>
  <si>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</si>
  <si>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</si>
  <si>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</si>
  <si>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</si>
  <si>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</si>
  <si>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</si>
  <si>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</si>
  <si>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</si>
  <si>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</si>
  <si>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</si>
  <si>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</si>
  <si>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</si>
  <si>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</si>
  <si>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</si>
  <si>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</si>
  <si>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</si>
  <si>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</si>
  <si>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</si>
  <si>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</si>
  <si>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</si>
  <si>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</si>
  <si>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</si>
  <si>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</si>
  <si>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</si>
  <si>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</si>
  <si>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</si>
  <si>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</si>
  <si>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</si>
  <si>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</si>
  <si>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</si>
  <si>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</si>
  <si>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</si>
  <si>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</si>
  <si>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</si>
  <si>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</si>
  <si>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</si>
  <si>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</si>
  <si>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</si>
  <si>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</si>
  <si>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</si>
  <si>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</si>
  <si>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</si>
  <si>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</si>
  <si>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</si>
  <si>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</si>
  <si>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</si>
  <si>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</si>
  <si>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</si>
  <si>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</si>
  <si>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</si>
  <si>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</si>
  <si>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</si>
  <si>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</si>
  <si>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</si>
  <si>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</si>
  <si>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</si>
  <si>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</si>
  <si>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</si>
  <si>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</si>
  <si>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</si>
  <si>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</si>
  <si>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</si>
  <si>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</si>
  <si>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</si>
  <si>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</si>
  <si>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</si>
  <si>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</si>
  <si>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</si>
  <si>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</si>
  <si>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</si>
  <si>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</si>
  <si>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</si>
  <si>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</si>
  <si>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</si>
  <si>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</si>
  <si>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</si>
  <si>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</si>
  <si>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</si>
  <si>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</si>
  <si>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</si>
  <si>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</si>
  <si>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</si>
  <si>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</si>
  <si>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</si>
  <si>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</si>
  <si>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</si>
  <si>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</si>
  <si>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</si>
  <si>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</si>
  <si>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</si>
  <si>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</si>
  <si>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</si>
  <si>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</si>
  <si>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</si>
  <si>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</si>
  <si>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</si>
  <si>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</si>
  <si>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</si>
  <si>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</si>
  <si>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</si>
  <si>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</si>
  <si>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</si>
  <si>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</si>
  <si>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</si>
  <si>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</si>
  <si>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</si>
  <si>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</si>
  <si>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</si>
  <si>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</si>
  <si>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</si>
  <si>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</si>
  <si>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</si>
  <si>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</si>
  <si>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</si>
  <si>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</si>
  <si>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</si>
  <si>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</si>
  <si>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</si>
  <si>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</si>
  <si>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</si>
  <si>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</si>
  <si>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</si>
  <si>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</si>
  <si>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</si>
  <si>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</si>
  <si>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</si>
  <si>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</si>
  <si>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</si>
  <si>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</si>
  <si>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</si>
  <si>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</si>
  <si>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</si>
  <si>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</si>
  <si>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</si>
  <si>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</si>
  <si>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</si>
  <si>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</si>
  <si>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</si>
  <si>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</si>
  <si>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</si>
  <si>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</si>
  <si>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</si>
  <si>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</si>
  <si>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</si>
  <si>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</si>
  <si>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</si>
  <si>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</si>
  <si>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</si>
  <si>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</si>
  <si>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</si>
  <si>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</si>
  <si>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</si>
  <si>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</si>
  <si>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</si>
  <si>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</si>
  <si>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</si>
  <si>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</si>
  <si>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</si>
  <si>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</si>
  <si>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</si>
  <si>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</si>
  <si>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</si>
  <si>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</si>
  <si>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</si>
  <si>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</si>
  <si>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</si>
  <si>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</si>
  <si>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</si>
  <si>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</si>
  <si>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</si>
  <si>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</si>
  <si>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</si>
  <si>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</si>
  <si>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</si>
  <si>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</si>
  <si>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</si>
  <si>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</si>
  <si>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</si>
  <si>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</si>
  <si>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</si>
  <si>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</si>
  <si>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</si>
  <si>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</si>
  <si>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</si>
  <si>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</si>
  <si>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</si>
  <si>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</si>
  <si>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</si>
  <si>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</si>
  <si>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</si>
  <si>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</si>
  <si>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</si>
  <si>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</si>
  <si>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</si>
  <si>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</si>
  <si>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</si>
  <si>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</si>
  <si>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</si>
  <si>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</si>
  <si>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</si>
  <si>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</si>
  <si>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</si>
  <si>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</si>
  <si>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</si>
  <si>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</si>
  <si>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</si>
  <si>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</si>
  <si>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</si>
  <si>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</si>
  <si>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</si>
  <si>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</si>
  <si>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</si>
  <si>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</si>
  <si>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</si>
  <si>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</si>
  <si>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</si>
  <si>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</si>
  <si>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</si>
  <si>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</si>
  <si>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</si>
  <si>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</si>
  <si>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</si>
  <si>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</si>
  <si>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</si>
  <si>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</si>
  <si>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</si>
  <si>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</si>
  <si>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</si>
  <si>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</si>
  <si>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</si>
  <si>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</si>
  <si>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</si>
  <si>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</si>
  <si>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</si>
  <si>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</si>
  <si>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</si>
  <si>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</si>
  <si>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</si>
  <si>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</si>
  <si>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</si>
  <si>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</si>
  <si>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</si>
  <si>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</si>
  <si>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</si>
  <si>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</si>
  <si>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</si>
  <si>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</si>
  <si>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</si>
  <si>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</si>
  <si>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</si>
  <si>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</si>
  <si>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</si>
  <si>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</si>
  <si>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</si>
  <si>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</si>
  <si>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</si>
  <si>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</si>
  <si>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</si>
  <si>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</si>
  <si>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</si>
  <si>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</si>
  <si>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</si>
  <si>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</si>
  <si>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</si>
  <si>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</si>
  <si>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</si>
  <si>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</si>
  <si>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</si>
  <si>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</si>
  <si>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</si>
  <si>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</si>
  <si>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</si>
  <si>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</si>
  <si>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</si>
  <si>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</si>
  <si>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</si>
  <si>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</si>
  <si>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</si>
  <si>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</si>
  <si>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</si>
  <si>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</si>
  <si>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</si>
  <si>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</si>
  <si>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</si>
  <si>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</si>
  <si>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</si>
  <si>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</si>
  <si>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</si>
  <si>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</si>
  <si>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</si>
  <si>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</si>
  <si>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</si>
  <si>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</si>
  <si>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</si>
  <si>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</si>
  <si>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</si>
  <si>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</si>
  <si>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</si>
  <si>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</si>
  <si>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</si>
  <si>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</si>
  <si>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</si>
  <si>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</si>
  <si>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</si>
  <si>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</si>
  <si>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</si>
  <si>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</si>
  <si>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</si>
  <si>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</si>
  <si>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</si>
  <si>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</si>
  <si>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</si>
  <si>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</si>
  <si>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</si>
  <si>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</si>
  <si>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</si>
  <si>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</si>
  <si>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</si>
  <si>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</si>
  <si>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</si>
  <si>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</si>
  <si>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</si>
  <si>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</si>
  <si>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</si>
  <si>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</si>
  <si>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</si>
  <si>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</si>
  <si>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</si>
  <si>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</si>
  <si>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</si>
  <si>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</si>
  <si>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</si>
  <si>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</si>
  <si>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</si>
  <si>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</si>
  <si>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</si>
  <si>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</si>
  <si>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</si>
  <si>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</si>
  <si>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</si>
  <si>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</si>
  <si>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</si>
  <si>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</si>
  <si>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Informacija apieVVG teritorijos gyventojų aktyvinimo veiksmus, VPS įgyvendinimo viešinimą ir mokymus </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</si>
  <si>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</si>
  <si>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</si>
  <si>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</si>
  <si>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</si>
  <si>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</si>
  <si>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</si>
  <si>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</si>
  <si>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</si>
  <si>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</si>
  <si>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</si>
  <si>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</si>
  <si>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</si>
  <si>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</si>
  <si>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</si>
  <si>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</si>
  <si>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</si>
  <si>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</si>
  <si>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</si>
  <si>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</si>
  <si>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</si>
  <si>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</si>
  <si>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</si>
  <si>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</si>
  <si>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</si>
  <si>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</si>
  <si>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</si>
  <si>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</si>
  <si>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</si>
  <si>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</si>
  <si>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</si>
  <si>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</si>
  <si>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</si>
  <si>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</si>
  <si>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</si>
  <si>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</si>
  <si>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</si>
  <si>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</si>
  <si>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</si>
  <si>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</si>
  <si>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</si>
  <si>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</si>
  <si>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</si>
  <si>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</si>
  <si>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</si>
  <si>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</si>
  <si>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</si>
  <si>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 konkreti informacija, kas buvo viešinama, pvz. kvietimas rinki paraiškas pagl X priemonę.</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</si>
  <si>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</si>
  <si>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</si>
  <si>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</si>
  <si>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</si>
  <si>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</si>
  <si>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</si>
  <si>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</si>
  <si>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</si>
  <si>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</si>
  <si>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</si>
  <si>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</si>
  <si>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</si>
  <si>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</si>
  <si>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</si>
  <si>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</si>
  <si>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</si>
  <si>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</si>
  <si>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</si>
  <si>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</si>
  <si>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</si>
  <si>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</si>
  <si>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</si>
  <si>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</si>
  <si>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</si>
  <si>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</si>
  <si>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</si>
  <si>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</si>
  <si>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</si>
  <si>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</si>
  <si>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</si>
  <si>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</si>
  <si>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</si>
  <si>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</si>
  <si>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</si>
  <si>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</si>
  <si>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</si>
  <si>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</si>
  <si>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</si>
  <si>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</si>
  <si>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</si>
  <si>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</si>
  <si>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</si>
  <si>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</si>
  <si>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</si>
  <si>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</si>
  <si>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</si>
  <si>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</si>
  <si>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</si>
  <si>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</si>
  <si>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</si>
  <si>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</si>
  <si>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</si>
  <si>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</si>
  <si>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</si>
  <si>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</si>
  <si>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</si>
  <si>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</si>
  <si>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</si>
  <si>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</si>
  <si>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</si>
  <si>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</si>
  <si>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</si>
  <si>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</si>
  <si>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</si>
  <si>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</si>
  <si>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</si>
  <si>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</si>
  <si>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</si>
  <si>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</si>
  <si>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</si>
  <si>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</si>
  <si>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</si>
  <si>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</si>
  <si>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</si>
  <si>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</si>
  <si>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</si>
  <si>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</si>
  <si>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</si>
  <si>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</si>
  <si>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</si>
  <si>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</si>
  <si>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</si>
  <si>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</si>
  <si>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</si>
  <si>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</si>
  <si>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</si>
  <si>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</si>
  <si>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</si>
  <si>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</si>
  <si>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</si>
  <si>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</si>
  <si>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</si>
  <si>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</si>
  <si>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</si>
  <si>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</si>
  <si>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</si>
  <si>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</si>
  <si>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</si>
  <si>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</si>
  <si>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</si>
  <si>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</si>
  <si>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</si>
  <si>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</si>
  <si>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</si>
  <si>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</si>
  <si>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</si>
  <si>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</si>
  <si>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</si>
  <si>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</si>
  <si>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</si>
  <si>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</si>
  <si>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</si>
  <si>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</si>
  <si>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</si>
  <si>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</si>
  <si>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</si>
  <si>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</si>
  <si>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</si>
  <si>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</si>
  <si>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</si>
  <si>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</si>
  <si>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</si>
  <si>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</si>
  <si>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</si>
  <si>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</si>
  <si>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Bendruomeniškumo skatinimas</t>
  </si>
  <si>
    <t>Bendruomeninio verslo kūrimas ir plėtra</t>
  </si>
  <si>
    <t>Socialinio verslo kūrimas ir plėtra</t>
  </si>
  <si>
    <t>MARI-LEADER-20VVG-09-01</t>
  </si>
  <si>
    <t>MARI-LEADER-20VVG-03-02</t>
  </si>
  <si>
    <t>MARI-LEADER-20VVG-07-03</t>
  </si>
  <si>
    <t>MARI-LEADER-20VVG-06-04</t>
  </si>
  <si>
    <t>Per 2024 metus gautos 5 vietos projektų paraiškos už 335 469,44 Eur vertę. Viena iš jų patvirtinta NMA PAK tačiau pareiškėjas atsisakė pasirašyti sutartį. 4 paraiškos NMA vertinimo procese.</t>
  </si>
  <si>
    <t>Įrengtas viešinimo stendas</t>
  </si>
  <si>
    <t xml:space="preserve">Interneto svetainės modifikavimas, palaikymas ir priežiūra www.marijampolesvvg.lt  </t>
  </si>
  <si>
    <t>www.marijampolesvvg.lt</t>
  </si>
  <si>
    <t>https://www.facebook.com/groups/326373110115008</t>
  </si>
  <si>
    <t>Kvietimai teikti paraiškas, informaciniai renginiai</t>
  </si>
  <si>
    <t>Įvertinti 5 projektai</t>
  </si>
  <si>
    <t>Viešinimo renginys KVIETIMO NR.2 pagal  priemonę “Bendruomeniškumo skatinimas”
vyks 2024 10 0117 val. adresu Vytautog. 17, Marijampolė. https://marijampolesvvg.lt/naujienos/viesinimo-renginys-16/  Viešinimo renginys KVIETIMO NR.3 pagal priemonę “Ne žemės ūkio verslo kūrimas ir plėtra”
vyks 2024 10 02 13val. adresu Vytautog. 17, Marijampolė. https://marijampolesvvg.lt/naujienos/viesinimo-renginys-17/</t>
  </si>
  <si>
    <t>Kvietimų metu vyko viešinimo renginiai</t>
  </si>
  <si>
    <t>Nenustatyta</t>
  </si>
  <si>
    <t>Metų eigoje buvo priimti ir užregistruoti penki projektai,  atlikti jų atrankos vertinimai. Po projektų atarnkos komiteto posėdžio perduoti tolimesniam NMA vertinimui.</t>
  </si>
  <si>
    <t>Bendruomeniškumo skatinimo projektuose, finansuotuose VVG lėšomis, dalyvaujančių kaimo bendruomenių skaičius (šaltinis: Marijampolės VVG informacija)</t>
  </si>
  <si>
    <t>Darbo vietų, sukurtų su VVG parama, skaičius (šaltinis: Marijampolės VVG informacija)</t>
  </si>
  <si>
    <t>Bendruomenių, vykdančių bendruomeninį verslą, skaičius (šaltinis: Marijampolės savivaldybės administracijos, Marijampolės VVG informacija)</t>
  </si>
  <si>
    <t>Darbo vietų, sukurtų su VVG parama socialiniame versle, skaičius</t>
  </si>
  <si>
    <t xml:space="preserve">Telkti kaimo bendruomenės ir kaimo gyventojai bendrai visuomeninei, kultūrinei, pažintinei veiklai, ugdant pilietiškumą, iniciatyvumą ir saviraišką. Įgyvendinat minėtą priemonę specialiuosiuose reikalavimuose pareiškėjams ir atrankos kriterijuose buvo numatyti bendradarbiavimą ir partnerystę skatinantys reikalavimai. Tokiu būdu padidėjo vietos projektų teritorinė aprėptis – vietos projektai galėjo apimti ne tik pareiškėjo seniūniją, bet ir projekto partnerių seniūnijas. VPS įgyvendinimo procesai buvo skelbiami Marijampolės vietos veiklos grupės tinklapyje: www.marijampolesvvg.lt,  elektroninio pašto ryšio tarp atskirų kaimo bendruomenių sistemoje, vietinėje ir regioninėje žiniasklaidoje. </t>
  </si>
  <si>
    <t>Skelbtas kvietimas Nr. 2 bendruomeniškumo skatinimui plėtoti.</t>
  </si>
  <si>
    <t xml:space="preserve">  Nuolatiniai susitikimai su kaimo bendruomenėmis ir kitomis Marijampolės VVG teritorijoje veikiančiomis organizacijomis, įstaigomis, skleidžiant informaciją apie galimybę teikti vietos projektus. 	Informacija buvo teikimas įvairiais informacijos kanalais: internetiniame tinklapyje  www.marijampolesvvg.lt, elektroniniu paštu, vietos ir regiono spaudoje. 	Informaciniai renginiai pristatantys VPS rezultatus. 	Informacija skleista per VVG narius, seniūnijose.</t>
  </si>
  <si>
    <t>Skelbti kvietimai VVG tinklapyje, organizuoti informaciniai renginiai</t>
  </si>
  <si>
    <t>VPS įgyvendinimo procese galėjo dalyvauti partneriai, atstovaujantys bendruomeninių organizacijų, NVO, kitų pilietinių organizacijų, verslo ir vietos valdžios interesams;</t>
  </si>
  <si>
    <t xml:space="preserve">Dalyvaujant VVG tinkle  inicijuoti VPS įgyvendinimui aktualių klausimų sprendimai, dalyvauta susitikimuose, dalintasi gerąja patirtimi, dalyvauta VVG tinklo projektų įgyvendinime. </t>
  </si>
  <si>
    <t>Dalyvauta VVG tinklo veikloje</t>
  </si>
  <si>
    <t xml:space="preserve">Vietos projektai parengti pagal VPS priemones  prisideda prie aplinkosaugos, klimato kaitos pokyčių švelninimo ir prisitaikymo, tausaus gamtos išteklių valdymo </t>
  </si>
  <si>
    <t>Per metus paskelbti trysi kvietimai vietos projektams teikti kuriuose galėjo dalyvauti partneriai.</t>
  </si>
  <si>
    <t>Per metus paskelbti trysi kvietimai vietos projektams teikti</t>
  </si>
  <si>
    <t>Siekiant, kad kuo daugiau į VPS įgyvendinimą įsitrauktų jaunų žmonių  naudojami įvairūs aktyvinimo būdai:Susitikimai ir informacijos apie VPS teikimą su jaunimu dirbantiems asmenimis (jaunimo reikalų koordinatorius), įstaigoms / organizacijoms, kaimo bendruomenių, neformalių jaunimo grupių atstovams.</t>
  </si>
  <si>
    <t>Viešinimo renginių metu buvo kviečiami dalyvauti ir jaunimo atstovai</t>
  </si>
  <si>
    <t>Kviečiant teikti vietos projektų paraiškas informacija apie kvietimus  skelbiama plačiai (vietinėje spaudoje, internetiniuose portaluose, susitikimuose su vietos bendruomenių nariais, organizacijomis ir pan.), kad informacija pasiektų kuo įvairesnes grupes, tvirtinant vietos projektus bus atsižvelgiama ar vietos projektas nekuria jokių produktų, gėrybių ar paslaugų, kurie būtų neprieinami diskriminuojamoms grupėms ar projektas laikosi nustatytų lyčių lygybės standartų</t>
  </si>
  <si>
    <t>Per metus paskelbti trysi kvietimai vietos projektams teikti nediskriminuojant lyčių galimybių.</t>
  </si>
  <si>
    <t>Skelbti du kvietimai pagal 2 priemonę " Ne žemės ūkio verslo kūrimas ir plėtra"</t>
  </si>
  <si>
    <t>Baltijos jūros regionas kaip lyderis sudarant palankias sąlygas bendrajai rinkai regione egzistuoti</t>
  </si>
  <si>
    <t>Bendruomeniškumo skatinimo projektų, finansuotų VVG lėšomis, skaičius (šaltinis: Marijampolės VVG informacija)</t>
  </si>
  <si>
    <t>Veiklose dalyvaujančių ne VVG teritorijos gyventojų dalis, proc. (šaltinis: Marijampolės VVG informacija, šiuo metu toks rodiklis nematuojamas)</t>
  </si>
  <si>
    <t>Naujų paslaugų, skirtų gyventojų ir/ar turistų poreikių tenkinimui, skaičius (šaltinis: Marijampolės  VVG informacija)</t>
  </si>
  <si>
    <t>Naujų paslaugų, skirtų gyventojų ir/ar turistų poreikių tenkinimui, skaičius (šaltinis: Marijampolės VVG informacija)</t>
  </si>
  <si>
    <t>Socialinių verslų skaičius VVG teritorijoje (šaltinis: Marijampolės savivaldybės administracijos, Marijampolės VVG informacija)</t>
  </si>
  <si>
    <t>MARIJAMPOLĖS VIETOS VEIKLOS GRUPĖ, A</t>
  </si>
  <si>
    <t>ŽELSVOS KAIMO BENDRUOMENĖ, A</t>
  </si>
  <si>
    <t>DAUKŠIŲ MIESTELIO BENDRUOMENĖ, A</t>
  </si>
  <si>
    <t>BARAGINĖS KAIMO BENDRUOMENĖ, A</t>
  </si>
  <si>
    <t>MB DOVINĖS VINGIS, MB</t>
  </si>
  <si>
    <t>MB VIENAS RENGINYS, MB</t>
  </si>
  <si>
    <t>MB "MODERNI TVORA", MB</t>
  </si>
  <si>
    <t>MARI-LEADER-09-2-1</t>
  </si>
  <si>
    <t>MARI-LEADER-09-2-2</t>
  </si>
  <si>
    <t>MARI-LEADER-09-2-3</t>
  </si>
  <si>
    <t>MARI-LEADER-03-3-1</t>
  </si>
  <si>
    <t>MARI-LEADER-03-4-4</t>
  </si>
  <si>
    <t>MARI-LEADER-03-4-1</t>
  </si>
  <si>
    <t>20VS-PV-24-2-07750-PR001</t>
  </si>
  <si>
    <t>20VS-PV-24-2-07751-PR001</t>
  </si>
  <si>
    <t>20VS-PV-24-2-07749-PR001</t>
  </si>
  <si>
    <t>20VS-PV-24-2-07748-PR001</t>
  </si>
  <si>
    <t xml:space="preserve">20VS-PV-25-2-02834-PR001 </t>
  </si>
  <si>
    <t>20VS-PV-25-2-02885-PR001</t>
  </si>
  <si>
    <t>Būkim kartu</t>
  </si>
  <si>
    <t>Bendrystės, kultūrinio bendradarbiavimo ir pažinimo keliu</t>
  </si>
  <si>
    <t>Bendruomeniškumo ir lėtojo turizmo skatinimas Baraginės, Marijampolės savivaldybės Varnupių ir Valavičių kaimo bendruomenėse</t>
  </si>
  <si>
    <t>MB "Dovinės vingis" verslo pradžia</t>
  </si>
  <si>
    <t>MB „Vienas renginys“ ekonominės veiklos kūrimas</t>
  </si>
  <si>
    <t>MB "Moderni tvora"gamybos pajėgumų plėtra</t>
  </si>
  <si>
    <t>Paramos administravimas</t>
  </si>
  <si>
    <t>Sutarties rengimas</t>
  </si>
  <si>
    <t>Kvietimų Nr . 6 ir 7 viešinimo renginiai</t>
  </si>
  <si>
    <t>Įvertinti 8 projektai</t>
  </si>
  <si>
    <t>Metų eigoje buvo priimti ir užregistruoti aštuoni projektai,  atlikti jų atrankos vertinimai. Po projektų atarnkos komiteto posėdžio perduoti tolimesniam NMA vertinimui.</t>
  </si>
  <si>
    <t>Skelbti du kvietimai pagal 2 priemonę " Ne žemės ūkio verslo kūrimas ir plėtra" ir 1 kvietimas pagal priemonę "Socialinio verslo kūrimas ir plėtra"</t>
  </si>
  <si>
    <t>Skelbtas kvietimas Nr. 5 bendruomeniškumo skatinimui plėtoti.</t>
  </si>
  <si>
    <t>Per metus paskelbti keturi kvietimai vietos projektams teikti kuriuose galėjo dalyvauti partneriai.</t>
  </si>
  <si>
    <t>Per metus paskelbti keturi kvietimai vietos projektams teikti</t>
  </si>
  <si>
    <t>Per metus paskelbti keturi kvietimai vietos projektams teikti nediskriminuojant lyčių galimybių.</t>
  </si>
  <si>
    <t>MB Allmedica</t>
  </si>
  <si>
    <t>VŠĮ "AUTO ŽALŲ VALDYMAS", VŠ</t>
  </si>
  <si>
    <t>MB "OnTime LT"</t>
  </si>
  <si>
    <t>Sūduvos bendruomenė</t>
  </si>
  <si>
    <t>Tursučių kaimo bendruomenė</t>
  </si>
  <si>
    <t>Igliškėlių kaimo bendruomenė</t>
  </si>
  <si>
    <t>MARI-LEADER-06-5-1</t>
  </si>
  <si>
    <t>MARI-LEADER-06-5-3</t>
  </si>
  <si>
    <t>MARI-LEADER-03-7-1</t>
  </si>
  <si>
    <t>MARI-LEADER-09-6-1</t>
  </si>
  <si>
    <t>MARI-LEADER-09-6-2</t>
  </si>
  <si>
    <t>MARI-LEADER-09-6-3</t>
  </si>
  <si>
    <t>20VS-PV-25-2-03685-PR001</t>
  </si>
  <si>
    <t>20VS-PV-25-2-03688-PR001</t>
  </si>
  <si>
    <t>20VS-PV-25-2-05382-PR001</t>
  </si>
  <si>
    <t>20VS-PV-25-2-05383-PR001</t>
  </si>
  <si>
    <t>20VS-PV-25-2-05356-PR001</t>
  </si>
  <si>
    <t>20VS-PV-25-2-05384-PR001</t>
  </si>
  <si>
    <t>Psichikos sveikatos centro įkūrimas</t>
  </si>
  <si>
    <t>Auto žalų administravimo sklaida</t>
  </si>
  <si>
    <t>MB "OnTime LT" verslo plėtra</t>
  </si>
  <si>
    <t>"Bendruomeniškumo pamoka per kultūrinę patirtį Sūduvos, Baraginės, gudelių ir Naujienos kaimo bendruomenėse"</t>
  </si>
  <si>
    <t>"Pažink, kurk, stiprink bendruomenę"</t>
  </si>
  <si>
    <t>"Bendruomeniškumo skatinimas Marijampolės savivaldybės Igliškėlių, Varnupių ir Meškučių kaimo bendruomenėse"</t>
  </si>
  <si>
    <t>Vertinimas</t>
  </si>
  <si>
    <t>MB Maceika</t>
  </si>
  <si>
    <t>MARI-LEADER-03-1-1</t>
  </si>
  <si>
    <t>20VS-PV-24-2-05221-PR001</t>
  </si>
  <si>
    <t>MB "Maceika" verslo pradžia kaime</t>
  </si>
  <si>
    <t>Įgyvendinti trys projektai pagal priemonę "Bendruomeniškumo skatinimas" kuriuose gausiai dalyvavo socialinč atskirtį patiriantys asmenys.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</si>
</sst>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0_ ;\-#,##0.00\ "/>
    <numFmt numFmtId="165" formatCode="_-* #,##0.00\ _€_-;\-* #,##0.00\ _€_-;_-* &quot;-&quot;??\ _€_-;_-@_-"/>
    <numFmt numFmtId="166" formatCode="_-* #,##0\ _€_-;\-* #,##0\ _€_-;_-* &quot;-&quot;\ _€_-;_-@_-"/>
    <numFmt numFmtId="167" formatCode="_-* #,##0.00\ _€_-;\-* #,##0.00\ _€_-;_-* &quot;-&quot;\ _€_-;_-@_-"/>
    <numFmt numFmtId="168" formatCode="#,##0\ &quot;€&quot;"/>
  </numFmts>
  <fonts count="88"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sz val="9"/>
      <color indexed="81"/>
      <name val="Tahoma"/>
      <family val="2"/>
      <charset val="186"/>
    </font>
    <font>
      <b/>
      <sz val="9"/>
      <color indexed="81"/>
      <name val="Tahoma"/>
      <family val="2"/>
      <charset val="186"/>
    </font>
    <font>
      <u/>
      <sz val="11"/>
      <color theme="10"/>
      <name val="Calibri"/>
      <family val="2"/>
      <scheme val="minor"/>
    </font>
    <font>
      <sz val="12"/>
      <color rgb="FF000000"/>
      <name val="Times New Roman"/>
      <family val="1"/>
    </font>
    <font>
      <sz val="11"/>
      <color rgb="FF000000"/>
      <name val="Calibri"/>
      <family val="2"/>
      <charset val="186"/>
      <scheme val="minor"/>
    </font>
    <font>
      <sz val="10"/>
      <color theme="4"/>
      <name val="Times New Roman"/>
      <family val="1"/>
      <charset val="186"/>
    </font>
    <font>
      <sz val="11"/>
      <color theme="4"/>
      <name val="Times New Roman"/>
      <family val="1"/>
      <charset val="186"/>
    </font>
    <font>
      <sz val="11"/>
      <color theme="4"/>
      <name val="Calibri"/>
      <family val="2"/>
      <scheme val="minor"/>
    </font>
    <font>
      <sz val="9"/>
      <color theme="4"/>
      <name val="Cambria"/>
      <family val="1"/>
    </font>
    <font>
      <sz val="11"/>
      <color theme="4"/>
      <name val="Calibri"/>
      <family val="2"/>
      <charset val="186"/>
      <scheme val="minor"/>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style="medium">
        <color indexed="64"/>
      </right>
      <top/>
      <bottom/>
      <diagonal/>
    </border>
    <border>
      <left/>
      <right style="medium">
        <color indexed="64"/>
      </right>
      <top/>
      <bottom style="thin">
        <color indexed="64"/>
      </bottom>
      <diagonal/>
    </border>
  </borders>
  <cellStyleXfs count="11">
    <xf numFmtId="0" fontId="0" fillId="0" borderId="0"/>
    <xf numFmtId="43" fontId="7" fillId="0" borderId="0" applyFont="0" applyFill="0" applyBorder="0" applyAlignment="0" applyProtection="0"/>
    <xf numFmtId="9" fontId="7" fillId="0" borderId="0" applyFont="0" applyFill="0" applyBorder="0" applyAlignment="0" applyProtection="0"/>
    <xf numFmtId="0" fontId="6" fillId="0" borderId="0"/>
    <xf numFmtId="0" fontId="5" fillId="0" borderId="0"/>
    <xf numFmtId="0" fontId="5" fillId="0" borderId="0"/>
    <xf numFmtId="9" fontId="5" fillId="0" borderId="0" applyFont="0" applyFill="0" applyBorder="0" applyAlignment="0" applyProtection="0"/>
    <xf numFmtId="43" fontId="5" fillId="0" borderId="0" applyFont="0" applyFill="0" applyBorder="0" applyAlignment="0" applyProtection="0"/>
    <xf numFmtId="0" fontId="5" fillId="0" borderId="0"/>
    <xf numFmtId="0" fontId="7" fillId="0" borderId="0"/>
    <xf numFmtId="0" fontId="80" fillId="0" borderId="0" applyNumberFormat="0" applyFill="0" applyBorder="0" applyAlignment="0" applyProtection="0"/>
  </cellStyleXfs>
  <cellXfs count="431">
    <xf numFmtId="0" fontId="0" fillId="0" borderId="0" xfId="0"/>
    <xf numFmtId="0" fontId="11" fillId="0" borderId="0" xfId="0" applyFont="1" applyAlignment="1">
      <alignment vertical="top"/>
    </xf>
    <xf numFmtId="0" fontId="12"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2" fillId="2" borderId="6"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5" xfId="0" applyFont="1" applyFill="1" applyBorder="1" applyAlignment="1">
      <alignment horizontal="center" vertical="top" wrapText="1"/>
    </xf>
    <xf numFmtId="0" fontId="0" fillId="2" borderId="6" xfId="0" applyFill="1" applyBorder="1" applyAlignment="1">
      <alignment vertical="top"/>
    </xf>
    <xf numFmtId="0" fontId="14" fillId="3" borderId="1" xfId="0" applyFont="1" applyFill="1" applyBorder="1" applyAlignment="1">
      <alignment vertical="top"/>
    </xf>
    <xf numFmtId="0" fontId="12" fillId="2" borderId="10" xfId="0" applyFont="1" applyFill="1" applyBorder="1" applyAlignment="1">
      <alignment vertical="top"/>
    </xf>
    <xf numFmtId="0" fontId="0" fillId="2" borderId="1" xfId="0" applyFill="1" applyBorder="1" applyAlignment="1">
      <alignment vertical="top"/>
    </xf>
    <xf numFmtId="0" fontId="15" fillId="0" borderId="0" xfId="0" applyFont="1" applyAlignment="1">
      <alignment horizontal="left"/>
    </xf>
    <xf numFmtId="0" fontId="16" fillId="0" borderId="0" xfId="0" applyFont="1" applyAlignment="1">
      <alignment horizontal="left"/>
    </xf>
    <xf numFmtId="0" fontId="16" fillId="0" borderId="0" xfId="0" applyFont="1"/>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17" fillId="0" borderId="14" xfId="0" applyFont="1" applyBorder="1" applyAlignment="1">
      <alignment horizontal="left"/>
    </xf>
    <xf numFmtId="0" fontId="16" fillId="0" borderId="13" xfId="0" applyFont="1" applyBorder="1" applyAlignment="1">
      <alignment horizontal="left"/>
    </xf>
    <xf numFmtId="0" fontId="16" fillId="0" borderId="15" xfId="0" applyFont="1" applyBorder="1" applyAlignment="1">
      <alignment horizontal="left"/>
    </xf>
    <xf numFmtId="0" fontId="17" fillId="0" borderId="16" xfId="0" applyFont="1" applyBorder="1" applyAlignment="1">
      <alignment horizontal="left"/>
    </xf>
    <xf numFmtId="0" fontId="16" fillId="0" borderId="17" xfId="0" applyFont="1" applyBorder="1" applyAlignment="1">
      <alignment horizontal="left"/>
    </xf>
    <xf numFmtId="0" fontId="12" fillId="2" borderId="7" xfId="0" applyFont="1" applyFill="1" applyBorder="1" applyAlignment="1">
      <alignment horizontal="center" vertical="top" wrapText="1"/>
    </xf>
    <xf numFmtId="0" fontId="13" fillId="0" borderId="1" xfId="0" applyFont="1" applyBorder="1" applyAlignment="1" applyProtection="1">
      <alignment vertical="top" wrapText="1"/>
      <protection locked="0"/>
    </xf>
    <xf numFmtId="0" fontId="14" fillId="0" borderId="1" xfId="0" applyFont="1" applyBorder="1" applyAlignment="1" applyProtection="1">
      <alignment vertical="top" wrapText="1"/>
      <protection locked="0"/>
    </xf>
    <xf numFmtId="3" fontId="14" fillId="0" borderId="1" xfId="0" applyNumberFormat="1" applyFont="1" applyBorder="1" applyAlignment="1">
      <alignment horizontal="center" vertical="top"/>
    </xf>
    <xf numFmtId="4" fontId="14" fillId="0" borderId="8" xfId="0" applyNumberFormat="1" applyFont="1" applyBorder="1" applyAlignment="1">
      <alignment horizontal="center" vertical="top"/>
    </xf>
    <xf numFmtId="4" fontId="14" fillId="0" borderId="5" xfId="0" applyNumberFormat="1" applyFont="1" applyBorder="1" applyAlignment="1">
      <alignment horizontal="center" vertical="top"/>
    </xf>
    <xf numFmtId="0" fontId="14"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8"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3" fillId="0" borderId="10" xfId="0" applyFont="1" applyBorder="1" applyAlignment="1" applyProtection="1">
      <alignment vertical="top" wrapText="1"/>
      <protection locked="0"/>
    </xf>
    <xf numFmtId="0" fontId="14" fillId="0" borderId="10" xfId="0" applyFont="1" applyBorder="1" applyAlignment="1" applyProtection="1">
      <alignment vertical="top" wrapText="1"/>
      <protection locked="0"/>
    </xf>
    <xf numFmtId="3" fontId="14" fillId="0" borderId="10" xfId="0" applyNumberFormat="1" applyFont="1" applyBorder="1" applyAlignment="1">
      <alignment horizontal="center" vertical="top"/>
    </xf>
    <xf numFmtId="4" fontId="14"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2" fillId="2" borderId="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25" fillId="0" borderId="0" xfId="0" applyFont="1" applyAlignment="1">
      <alignment vertical="top"/>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6" fillId="2" borderId="1" xfId="0" applyFont="1" applyFill="1" applyBorder="1" applyAlignment="1">
      <alignment horizontal="center" vertical="top" wrapText="1"/>
    </xf>
    <xf numFmtId="0" fontId="29" fillId="0" borderId="1" xfId="0" applyFont="1" applyBorder="1" applyAlignment="1">
      <alignment horizontal="center" vertical="top" wrapText="1"/>
    </xf>
    <xf numFmtId="0" fontId="26" fillId="3" borderId="1" xfId="0" applyFont="1" applyFill="1" applyBorder="1" applyAlignment="1">
      <alignment horizontal="center" vertical="top" wrapText="1"/>
    </xf>
    <xf numFmtId="0" fontId="30" fillId="3" borderId="1" xfId="0" applyFont="1" applyFill="1" applyBorder="1" applyAlignment="1">
      <alignment vertical="top"/>
    </xf>
    <xf numFmtId="14" fontId="30" fillId="0" borderId="1" xfId="0" applyNumberFormat="1" applyFont="1" applyBorder="1" applyAlignment="1">
      <alignment vertical="top"/>
    </xf>
    <xf numFmtId="0" fontId="6" fillId="0" borderId="0" xfId="0" applyFont="1"/>
    <xf numFmtId="0" fontId="32" fillId="0" borderId="0" xfId="0" applyFont="1" applyAlignment="1">
      <alignment vertical="top"/>
    </xf>
    <xf numFmtId="0" fontId="33" fillId="0" borderId="0" xfId="0" applyFont="1" applyAlignment="1">
      <alignment vertical="top"/>
    </xf>
    <xf numFmtId="0" fontId="34" fillId="0" borderId="0" xfId="0" applyFont="1" applyAlignment="1">
      <alignment horizontal="center" vertical="top"/>
    </xf>
    <xf numFmtId="0" fontId="8" fillId="2" borderId="1" xfId="0" applyFont="1" applyFill="1" applyBorder="1" applyAlignment="1">
      <alignment horizontal="center" vertical="center" wrapText="1"/>
    </xf>
    <xf numFmtId="0" fontId="35" fillId="0" borderId="1" xfId="0" applyFont="1" applyBorder="1" applyAlignment="1">
      <alignment horizontal="center" vertical="top" wrapText="1"/>
    </xf>
    <xf numFmtId="0" fontId="8" fillId="3" borderId="1" xfId="0" applyFont="1" applyFill="1" applyBorder="1" applyAlignment="1">
      <alignment horizontal="center" vertical="top" wrapText="1"/>
    </xf>
    <xf numFmtId="1" fontId="8" fillId="3" borderId="1" xfId="0" applyNumberFormat="1" applyFont="1" applyFill="1" applyBorder="1" applyAlignment="1">
      <alignment horizontal="center" vertical="top" wrapText="1"/>
    </xf>
    <xf numFmtId="0" fontId="6" fillId="3" borderId="1" xfId="0" applyFont="1" applyFill="1" applyBorder="1" applyAlignment="1">
      <alignment horizontal="center" vertical="top"/>
    </xf>
    <xf numFmtId="14" fontId="6" fillId="0" borderId="1" xfId="0" applyNumberFormat="1" applyFont="1" applyBorder="1"/>
    <xf numFmtId="1" fontId="6" fillId="3" borderId="1" xfId="0" applyNumberFormat="1" applyFont="1" applyFill="1" applyBorder="1" applyAlignment="1">
      <alignment horizontal="center" vertical="top"/>
    </xf>
    <xf numFmtId="0" fontId="26" fillId="0" borderId="0" xfId="0" applyFont="1" applyAlignment="1">
      <alignment horizontal="center" vertical="top"/>
    </xf>
    <xf numFmtId="0" fontId="28" fillId="0" borderId="0" xfId="0" applyFont="1" applyAlignment="1">
      <alignment horizontal="center" vertical="top"/>
    </xf>
    <xf numFmtId="0" fontId="26" fillId="0" borderId="0" xfId="0" applyFont="1" applyAlignment="1">
      <alignment horizontal="center" vertical="top" wrapText="1"/>
    </xf>
    <xf numFmtId="0" fontId="29" fillId="0" borderId="0" xfId="0" applyFont="1" applyAlignment="1">
      <alignment horizontal="center" vertical="top" wrapText="1"/>
    </xf>
    <xf numFmtId="0" fontId="19" fillId="0" borderId="0" xfId="0" applyFont="1" applyAlignment="1">
      <alignment vertical="top"/>
    </xf>
    <xf numFmtId="0" fontId="19" fillId="0" borderId="0" xfId="0" applyFont="1" applyAlignment="1" applyProtection="1">
      <alignment vertical="top"/>
      <protection locked="0"/>
    </xf>
    <xf numFmtId="0" fontId="23" fillId="0" borderId="0" xfId="0" applyFont="1" applyAlignment="1">
      <alignment vertical="top"/>
    </xf>
    <xf numFmtId="0" fontId="19" fillId="0" borderId="0" xfId="0" applyFont="1" applyAlignment="1">
      <alignment horizontal="left" vertical="top"/>
    </xf>
    <xf numFmtId="0" fontId="19" fillId="0" borderId="0" xfId="0" applyFont="1" applyAlignment="1">
      <alignment horizontal="center" vertical="top"/>
    </xf>
    <xf numFmtId="0" fontId="9" fillId="0" borderId="0" xfId="0" applyFont="1" applyAlignment="1">
      <alignment horizontal="left" vertical="top"/>
    </xf>
    <xf numFmtId="0" fontId="9" fillId="0" borderId="0" xfId="0" applyFont="1" applyAlignment="1">
      <alignment horizontal="center" vertical="top"/>
    </xf>
    <xf numFmtId="0" fontId="9" fillId="0" borderId="0" xfId="0" applyFont="1" applyAlignment="1">
      <alignment vertical="top"/>
    </xf>
    <xf numFmtId="0" fontId="19" fillId="2" borderId="1" xfId="0" applyFont="1" applyFill="1" applyBorder="1" applyAlignment="1">
      <alignment horizontal="center" vertical="top" wrapText="1"/>
    </xf>
    <xf numFmtId="0" fontId="19" fillId="0" borderId="0" xfId="0" applyFont="1" applyAlignment="1">
      <alignment horizontal="center" vertical="top" wrapText="1"/>
    </xf>
    <xf numFmtId="0" fontId="21" fillId="0" borderId="1" xfId="0" applyFont="1" applyBorder="1" applyAlignment="1" applyProtection="1">
      <alignment horizontal="center" vertical="top" wrapText="1"/>
      <protection locked="0"/>
    </xf>
    <xf numFmtId="0" fontId="21" fillId="0" borderId="1" xfId="0" applyFont="1" applyBorder="1" applyAlignment="1">
      <alignment horizontal="center" vertical="top" wrapText="1"/>
    </xf>
    <xf numFmtId="0" fontId="21" fillId="0" borderId="0" xfId="0" applyFont="1" applyAlignment="1">
      <alignment horizontal="center" vertical="top" wrapText="1"/>
    </xf>
    <xf numFmtId="0" fontId="9" fillId="0" borderId="0" xfId="0" applyFont="1" applyAlignment="1" applyProtection="1">
      <alignment vertical="top"/>
      <protection locked="0"/>
    </xf>
    <xf numFmtId="0" fontId="22" fillId="3" borderId="1" xfId="0" applyFont="1" applyFill="1" applyBorder="1" applyAlignment="1">
      <alignment vertical="top"/>
    </xf>
    <xf numFmtId="0" fontId="22" fillId="3" borderId="1" xfId="0" applyFont="1" applyFill="1" applyBorder="1" applyAlignment="1">
      <alignment horizontal="center" vertical="top"/>
    </xf>
    <xf numFmtId="4" fontId="9" fillId="3" borderId="1" xfId="0" applyNumberFormat="1" applyFont="1" applyFill="1" applyBorder="1" applyAlignment="1">
      <alignment vertical="top"/>
    </xf>
    <xf numFmtId="10" fontId="9" fillId="3" borderId="12" xfId="2" applyNumberFormat="1" applyFont="1" applyFill="1" applyBorder="1" applyAlignment="1" applyProtection="1">
      <alignment horizontal="right" vertical="top" wrapText="1"/>
    </xf>
    <xf numFmtId="4" fontId="22" fillId="0" borderId="1" xfId="0" applyNumberFormat="1" applyFont="1" applyBorder="1" applyAlignment="1" applyProtection="1">
      <alignment vertical="top"/>
      <protection locked="0"/>
    </xf>
    <xf numFmtId="0" fontId="23" fillId="0" borderId="0" xfId="0" applyFont="1" applyAlignment="1" applyProtection="1">
      <alignment vertical="top"/>
      <protection locked="0"/>
    </xf>
    <xf numFmtId="0" fontId="9" fillId="0" borderId="0" xfId="0" applyFont="1" applyAlignment="1" applyProtection="1">
      <alignment horizontal="center" vertical="top"/>
      <protection locked="0"/>
    </xf>
    <xf numFmtId="0" fontId="37" fillId="0" borderId="0" xfId="0" applyFont="1" applyAlignment="1">
      <alignment vertical="top"/>
    </xf>
    <xf numFmtId="0" fontId="20" fillId="0" borderId="0" xfId="0" applyFont="1" applyAlignment="1">
      <alignment vertical="top"/>
    </xf>
    <xf numFmtId="0" fontId="13" fillId="3" borderId="1" xfId="0" applyFont="1" applyFill="1" applyBorder="1" applyAlignment="1" applyProtection="1">
      <alignment horizontal="center" vertical="top" wrapText="1"/>
      <protection locked="0"/>
    </xf>
    <xf numFmtId="0" fontId="14" fillId="3" borderId="12" xfId="0" applyFont="1" applyFill="1" applyBorder="1" applyAlignment="1">
      <alignment horizontal="center" vertical="top"/>
    </xf>
    <xf numFmtId="0" fontId="21" fillId="2" borderId="1" xfId="0" applyFont="1" applyFill="1" applyBorder="1" applyAlignment="1" applyProtection="1">
      <alignment horizontal="center" vertical="top" wrapText="1"/>
      <protection locked="0"/>
    </xf>
    <xf numFmtId="4" fontId="19" fillId="2" borderId="12" xfId="0" applyNumberFormat="1" applyFont="1" applyFill="1" applyBorder="1" applyAlignment="1">
      <alignment horizontal="right" vertical="top" wrapText="1"/>
    </xf>
    <xf numFmtId="10" fontId="19" fillId="2" borderId="12" xfId="2" applyNumberFormat="1" applyFont="1" applyFill="1" applyBorder="1" applyAlignment="1" applyProtection="1">
      <alignment horizontal="right" vertical="top" wrapText="1"/>
    </xf>
    <xf numFmtId="4" fontId="19" fillId="2" borderId="1" xfId="0" applyNumberFormat="1" applyFont="1" applyFill="1" applyBorder="1" applyAlignment="1">
      <alignment horizontal="right" vertical="top" wrapText="1"/>
    </xf>
    <xf numFmtId="0" fontId="19" fillId="2" borderId="1" xfId="0" applyFont="1" applyFill="1" applyBorder="1" applyAlignment="1">
      <alignment horizontal="center" vertical="center" wrapText="1"/>
    </xf>
    <xf numFmtId="0" fontId="22" fillId="3" borderId="1" xfId="0" applyFont="1" applyFill="1" applyBorder="1" applyAlignment="1">
      <alignment horizontal="center" vertical="top" wrapText="1"/>
    </xf>
    <xf numFmtId="3" fontId="9" fillId="3" borderId="1" xfId="0" applyNumberFormat="1" applyFont="1" applyFill="1" applyBorder="1" applyAlignment="1">
      <alignment horizontal="center" vertical="center"/>
    </xf>
    <xf numFmtId="0" fontId="22" fillId="3" borderId="1" xfId="0" applyFont="1" applyFill="1" applyBorder="1" applyAlignment="1">
      <alignment horizontal="center" vertical="center"/>
    </xf>
    <xf numFmtId="4" fontId="9" fillId="3" borderId="1" xfId="0" applyNumberFormat="1" applyFont="1" applyFill="1" applyBorder="1" applyAlignment="1">
      <alignment horizontal="center" vertical="center"/>
    </xf>
    <xf numFmtId="10" fontId="9" fillId="3" borderId="12" xfId="2" applyNumberFormat="1" applyFont="1" applyFill="1" applyBorder="1" applyAlignment="1" applyProtection="1">
      <alignment horizontal="center" vertical="center" wrapText="1"/>
    </xf>
    <xf numFmtId="0" fontId="38" fillId="2" borderId="1" xfId="0" applyFont="1" applyFill="1" applyBorder="1" applyAlignment="1">
      <alignment horizontal="center" vertical="top" wrapText="1"/>
    </xf>
    <xf numFmtId="0" fontId="19" fillId="2" borderId="13" xfId="0" applyFont="1" applyFill="1" applyBorder="1" applyAlignment="1">
      <alignment horizontal="center" vertical="center" wrapText="1"/>
    </xf>
    <xf numFmtId="0" fontId="9" fillId="2" borderId="6" xfId="0" applyFont="1" applyFill="1" applyBorder="1" applyAlignment="1">
      <alignment vertical="top"/>
    </xf>
    <xf numFmtId="0" fontId="9" fillId="2" borderId="9" xfId="0" applyFont="1" applyFill="1" applyBorder="1" applyAlignment="1">
      <alignment vertical="top"/>
    </xf>
    <xf numFmtId="0" fontId="36" fillId="2" borderId="1" xfId="0" applyFont="1" applyFill="1" applyBorder="1" applyAlignment="1">
      <alignment horizontal="center" vertical="top" wrapText="1"/>
    </xf>
    <xf numFmtId="1" fontId="19" fillId="2" borderId="1" xfId="0" applyNumberFormat="1" applyFont="1" applyFill="1" applyBorder="1" applyAlignment="1">
      <alignment horizontal="center" vertical="top" wrapText="1"/>
    </xf>
    <xf numFmtId="1" fontId="9" fillId="3" borderId="1" xfId="0" applyNumberFormat="1" applyFont="1" applyFill="1" applyBorder="1" applyAlignment="1">
      <alignment horizontal="center" vertical="center"/>
    </xf>
    <xf numFmtId="1" fontId="22" fillId="0" borderId="1" xfId="0" applyNumberFormat="1" applyFont="1" applyBorder="1" applyAlignment="1">
      <alignment vertical="top"/>
    </xf>
    <xf numFmtId="0" fontId="22" fillId="3" borderId="1" xfId="0" applyFont="1" applyFill="1" applyBorder="1" applyAlignment="1">
      <alignment vertical="top" wrapText="1"/>
    </xf>
    <xf numFmtId="0" fontId="30" fillId="0" borderId="0" xfId="0" applyFont="1" applyAlignment="1">
      <alignment vertical="top"/>
    </xf>
    <xf numFmtId="0" fontId="39" fillId="0" borderId="0" xfId="0" applyFont="1" applyAlignment="1">
      <alignment vertical="top"/>
    </xf>
    <xf numFmtId="0" fontId="40" fillId="0" borderId="0" xfId="0" applyFont="1" applyAlignment="1">
      <alignment horizontal="center" vertical="top" wrapText="1"/>
    </xf>
    <xf numFmtId="0" fontId="39" fillId="0" borderId="0" xfId="0" applyFont="1" applyAlignment="1">
      <alignment horizontal="center" vertical="top" wrapText="1"/>
    </xf>
    <xf numFmtId="0" fontId="41" fillId="0" borderId="0" xfId="0" applyFont="1" applyAlignment="1">
      <alignment horizontal="center" vertical="top" wrapText="1"/>
    </xf>
    <xf numFmtId="0" fontId="27" fillId="0" borderId="0" xfId="0" applyFont="1" applyAlignment="1">
      <alignment horizontal="center" vertical="top" wrapText="1"/>
    </xf>
    <xf numFmtId="0" fontId="26" fillId="8" borderId="1" xfId="0" applyFont="1" applyFill="1" applyBorder="1" applyAlignment="1">
      <alignment horizontal="center" vertical="top" wrapText="1"/>
    </xf>
    <xf numFmtId="0" fontId="26" fillId="4" borderId="1" xfId="0" applyFont="1" applyFill="1" applyBorder="1" applyAlignment="1">
      <alignment horizontal="center" vertical="top" wrapText="1"/>
    </xf>
    <xf numFmtId="0" fontId="38" fillId="4" borderId="1" xfId="0" applyFont="1" applyFill="1" applyBorder="1" applyAlignment="1">
      <alignment horizontal="center" vertical="top" wrapText="1"/>
    </xf>
    <xf numFmtId="0" fontId="42" fillId="0" borderId="1" xfId="0" applyFont="1" applyBorder="1" applyAlignment="1">
      <alignment horizontal="center" vertical="top" wrapText="1"/>
    </xf>
    <xf numFmtId="0" fontId="29" fillId="0" borderId="0" xfId="0" applyFont="1" applyAlignment="1">
      <alignment horizontal="right" vertical="top" wrapText="1"/>
    </xf>
    <xf numFmtId="0" fontId="29" fillId="3" borderId="1" xfId="0" applyFont="1" applyFill="1" applyBorder="1" applyAlignment="1">
      <alignment horizontal="center" vertical="top" wrapText="1"/>
    </xf>
    <xf numFmtId="0" fontId="42" fillId="3" borderId="1" xfId="0" applyFont="1" applyFill="1" applyBorder="1" applyAlignment="1">
      <alignment horizontal="center" vertical="top" wrapText="1"/>
    </xf>
    <xf numFmtId="0" fontId="42" fillId="0" borderId="0" xfId="0" applyFont="1" applyAlignment="1">
      <alignment horizontal="right" vertical="top" wrapText="1"/>
    </xf>
    <xf numFmtId="0" fontId="42" fillId="0" borderId="0" xfId="0" applyFont="1" applyAlignment="1">
      <alignment horizontal="center" vertical="top" wrapText="1"/>
    </xf>
    <xf numFmtId="0" fontId="30" fillId="0" borderId="0" xfId="0" applyFont="1" applyAlignment="1">
      <alignment horizontal="center" vertical="top"/>
    </xf>
    <xf numFmtId="0" fontId="30" fillId="3" borderId="1" xfId="0" applyFont="1" applyFill="1" applyBorder="1" applyAlignment="1">
      <alignment horizontal="left" vertical="top"/>
    </xf>
    <xf numFmtId="0" fontId="30" fillId="0" borderId="1" xfId="0" applyFont="1" applyBorder="1"/>
    <xf numFmtId="4" fontId="30" fillId="0" borderId="1" xfId="0" applyNumberFormat="1" applyFont="1" applyBorder="1"/>
    <xf numFmtId="0" fontId="30" fillId="0" borderId="5" xfId="0" applyFont="1" applyBorder="1" applyAlignment="1">
      <alignment horizontal="left" vertical="top"/>
    </xf>
    <xf numFmtId="0" fontId="30" fillId="0" borderId="1" xfId="0" applyFont="1" applyBorder="1" applyAlignment="1">
      <alignment horizontal="left" vertical="top"/>
    </xf>
    <xf numFmtId="14" fontId="30" fillId="0" borderId="1" xfId="0" applyNumberFormat="1" applyFont="1" applyBorder="1"/>
    <xf numFmtId="0" fontId="28" fillId="0" borderId="1" xfId="0" applyFont="1" applyBorder="1"/>
    <xf numFmtId="0" fontId="28" fillId="5" borderId="1" xfId="0" applyFont="1" applyFill="1" applyBorder="1"/>
    <xf numFmtId="0" fontId="43" fillId="0" borderId="0" xfId="0" applyFont="1"/>
    <xf numFmtId="4" fontId="31" fillId="0" borderId="1" xfId="0" applyNumberFormat="1" applyFont="1" applyBorder="1"/>
    <xf numFmtId="4" fontId="44" fillId="0" borderId="1" xfId="0" applyNumberFormat="1" applyFont="1" applyBorder="1"/>
    <xf numFmtId="0" fontId="30" fillId="0" borderId="1" xfId="0" applyFont="1" applyBorder="1" applyAlignment="1">
      <alignment wrapText="1"/>
    </xf>
    <xf numFmtId="0" fontId="30" fillId="0" borderId="1" xfId="0" applyFont="1" applyBorder="1" applyAlignment="1">
      <alignment horizontal="left"/>
    </xf>
    <xf numFmtId="0" fontId="28" fillId="0" borderId="0" xfId="0" applyFont="1"/>
    <xf numFmtId="0" fontId="47" fillId="0" borderId="0" xfId="0" applyFont="1" applyAlignment="1">
      <alignment vertical="top"/>
    </xf>
    <xf numFmtId="0" fontId="47" fillId="0" borderId="0" xfId="0" applyFont="1" applyAlignment="1">
      <alignment vertical="top" wrapText="1"/>
    </xf>
    <xf numFmtId="0" fontId="48" fillId="0" borderId="0" xfId="0" applyFont="1" applyAlignment="1">
      <alignment vertical="top"/>
    </xf>
    <xf numFmtId="0" fontId="49" fillId="0" borderId="0" xfId="0" applyFont="1" applyAlignment="1">
      <alignment horizontal="center" vertical="top" wrapText="1"/>
    </xf>
    <xf numFmtId="0" fontId="47" fillId="0" borderId="0" xfId="0" applyFont="1" applyAlignment="1">
      <alignment horizontal="center" vertical="top" wrapText="1"/>
    </xf>
    <xf numFmtId="0" fontId="49" fillId="0" borderId="0" xfId="0" applyFont="1" applyAlignment="1">
      <alignment vertical="top" wrapText="1"/>
    </xf>
    <xf numFmtId="0" fontId="50" fillId="2" borderId="2" xfId="0" applyFont="1" applyFill="1" applyBorder="1" applyAlignment="1">
      <alignment horizontal="center" vertical="top" wrapText="1"/>
    </xf>
    <xf numFmtId="0" fontId="50" fillId="2" borderId="3" xfId="0" applyFont="1" applyFill="1" applyBorder="1" applyAlignment="1">
      <alignment horizontal="center" vertical="top" wrapText="1"/>
    </xf>
    <xf numFmtId="0" fontId="50" fillId="2" borderId="4" xfId="0" applyFont="1" applyFill="1" applyBorder="1" applyAlignment="1">
      <alignment vertical="top" wrapText="1"/>
    </xf>
    <xf numFmtId="0" fontId="51" fillId="0" borderId="6" xfId="0" applyFont="1" applyBorder="1" applyAlignment="1">
      <alignment horizontal="center" vertical="top" wrapText="1"/>
    </xf>
    <xf numFmtId="0" fontId="51" fillId="0" borderId="1" xfId="0" applyFont="1" applyBorder="1" applyAlignment="1">
      <alignment horizontal="center" vertical="top" wrapText="1"/>
    </xf>
    <xf numFmtId="0" fontId="51" fillId="0" borderId="8" xfId="0" applyFont="1" applyBorder="1" applyAlignment="1">
      <alignment vertical="top" wrapText="1"/>
    </xf>
    <xf numFmtId="0" fontId="51" fillId="0" borderId="20" xfId="0" applyFont="1" applyBorder="1" applyAlignment="1">
      <alignment horizontal="center" vertical="top" wrapText="1"/>
    </xf>
    <xf numFmtId="0" fontId="51" fillId="0" borderId="13" xfId="0" applyFont="1" applyBorder="1" applyAlignment="1">
      <alignment horizontal="center" vertical="top" wrapText="1"/>
    </xf>
    <xf numFmtId="0" fontId="51" fillId="0" borderId="21" xfId="0" applyFont="1" applyBorder="1" applyAlignment="1">
      <alignment vertical="top" wrapText="1"/>
    </xf>
    <xf numFmtId="0" fontId="51" fillId="0" borderId="9" xfId="0" applyFont="1" applyBorder="1" applyAlignment="1">
      <alignment horizontal="center" vertical="top" wrapText="1"/>
    </xf>
    <xf numFmtId="0" fontId="51" fillId="0" borderId="10" xfId="0" applyFont="1" applyBorder="1" applyAlignment="1">
      <alignment horizontal="center" vertical="top" wrapText="1"/>
    </xf>
    <xf numFmtId="0" fontId="51" fillId="0" borderId="11" xfId="0" applyFont="1" applyBorder="1" applyAlignment="1">
      <alignment vertical="top" wrapText="1"/>
    </xf>
    <xf numFmtId="0" fontId="51" fillId="0" borderId="0" xfId="0" applyFont="1" applyAlignment="1">
      <alignment horizontal="center" vertical="top" wrapText="1"/>
    </xf>
    <xf numFmtId="0" fontId="50" fillId="0" borderId="0" xfId="0" applyFont="1" applyAlignment="1">
      <alignment horizontal="center" vertical="top" wrapText="1"/>
    </xf>
    <xf numFmtId="0" fontId="51" fillId="0" borderId="0" xfId="0" applyFont="1" applyAlignment="1">
      <alignment vertical="top" wrapText="1"/>
    </xf>
    <xf numFmtId="0" fontId="47" fillId="0" borderId="0" xfId="0" applyFont="1" applyAlignment="1">
      <alignment horizontal="center" vertical="center"/>
    </xf>
    <xf numFmtId="0" fontId="50" fillId="2" borderId="2" xfId="0" applyFont="1" applyFill="1" applyBorder="1" applyAlignment="1">
      <alignment horizontal="center" vertical="center" wrapText="1"/>
    </xf>
    <xf numFmtId="0" fontId="50" fillId="2" borderId="3"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51" fillId="9" borderId="6" xfId="0" applyFont="1" applyFill="1" applyBorder="1" applyAlignment="1">
      <alignment horizontal="left" vertical="top"/>
    </xf>
    <xf numFmtId="0" fontId="51" fillId="10" borderId="6" xfId="0" applyFont="1" applyFill="1" applyBorder="1" applyAlignment="1">
      <alignment horizontal="left" vertical="top"/>
    </xf>
    <xf numFmtId="0" fontId="51" fillId="11" borderId="6" xfId="0" applyFont="1" applyFill="1" applyBorder="1" applyAlignment="1">
      <alignment horizontal="left" vertical="top"/>
    </xf>
    <xf numFmtId="0" fontId="51" fillId="11" borderId="9" xfId="0" applyFont="1" applyFill="1" applyBorder="1" applyAlignment="1">
      <alignment horizontal="left" vertical="top"/>
    </xf>
    <xf numFmtId="0" fontId="50" fillId="0" borderId="6" xfId="0" applyFont="1" applyBorder="1" applyAlignment="1">
      <alignment horizontal="center" vertical="top" wrapText="1"/>
    </xf>
    <xf numFmtId="0" fontId="56" fillId="0" borderId="8" xfId="0" applyFont="1" applyBorder="1" applyAlignment="1">
      <alignment vertical="top" wrapText="1"/>
    </xf>
    <xf numFmtId="0" fontId="50" fillId="0" borderId="9" xfId="0" applyFont="1" applyBorder="1" applyAlignment="1">
      <alignment horizontal="center" vertical="top" wrapText="1"/>
    </xf>
    <xf numFmtId="0" fontId="57" fillId="2" borderId="24" xfId="0" applyFont="1" applyFill="1" applyBorder="1" applyAlignment="1" applyProtection="1">
      <alignment horizontal="center" vertical="top" wrapText="1"/>
      <protection locked="0"/>
    </xf>
    <xf numFmtId="0" fontId="50" fillId="0" borderId="25" xfId="0" applyFont="1" applyBorder="1" applyAlignment="1">
      <alignment horizontal="center" vertical="top" wrapText="1"/>
    </xf>
    <xf numFmtId="0" fontId="50" fillId="0" borderId="26" xfId="0" applyFont="1" applyBorder="1" applyAlignment="1">
      <alignment horizontal="center" vertical="top" wrapText="1"/>
    </xf>
    <xf numFmtId="0" fontId="57" fillId="2" borderId="2" xfId="0" applyFont="1" applyFill="1" applyBorder="1" applyAlignment="1" applyProtection="1">
      <alignment horizontal="center" vertical="top" wrapText="1"/>
      <protection locked="0"/>
    </xf>
    <xf numFmtId="0" fontId="57" fillId="2" borderId="4" xfId="0" applyFont="1" applyFill="1" applyBorder="1" applyAlignment="1" applyProtection="1">
      <alignment horizontal="center" vertical="top" wrapText="1"/>
      <protection locked="0"/>
    </xf>
    <xf numFmtId="0" fontId="58" fillId="2" borderId="4" xfId="0" applyFont="1" applyFill="1" applyBorder="1" applyAlignment="1">
      <alignment vertical="top" wrapText="1"/>
    </xf>
    <xf numFmtId="0" fontId="50" fillId="7" borderId="6" xfId="0" applyFont="1" applyFill="1" applyBorder="1" applyAlignment="1">
      <alignment horizontal="center" vertical="top" wrapText="1"/>
    </xf>
    <xf numFmtId="0" fontId="50" fillId="7" borderId="8" xfId="0" applyFont="1" applyFill="1" applyBorder="1" applyAlignment="1">
      <alignment horizontal="center" vertical="top" wrapText="1"/>
    </xf>
    <xf numFmtId="0" fontId="50" fillId="7" borderId="9" xfId="0" applyFont="1" applyFill="1" applyBorder="1" applyAlignment="1">
      <alignment horizontal="center" vertical="top" wrapText="1"/>
    </xf>
    <xf numFmtId="0" fontId="50" fillId="7" borderId="11" xfId="0" applyFont="1" applyFill="1" applyBorder="1" applyAlignment="1">
      <alignment horizontal="center" vertical="top" wrapText="1"/>
    </xf>
    <xf numFmtId="0" fontId="50" fillId="7" borderId="22" xfId="0" applyFont="1" applyFill="1" applyBorder="1" applyAlignment="1">
      <alignment horizontal="center" vertical="top" wrapText="1"/>
    </xf>
    <xf numFmtId="0" fontId="50" fillId="7" borderId="23" xfId="0" applyFont="1" applyFill="1" applyBorder="1" applyAlignment="1">
      <alignment horizontal="center" vertical="top" wrapText="1"/>
    </xf>
    <xf numFmtId="0" fontId="26" fillId="12" borderId="1" xfId="0" applyFont="1" applyFill="1" applyBorder="1" applyAlignment="1">
      <alignment horizontal="center" vertical="top" wrapText="1"/>
    </xf>
    <xf numFmtId="0" fontId="38" fillId="0" borderId="0" xfId="0" applyFont="1" applyAlignment="1">
      <alignment vertical="top"/>
    </xf>
    <xf numFmtId="0" fontId="59" fillId="0" borderId="0" xfId="0" applyFont="1" applyAlignment="1">
      <alignment vertical="top"/>
    </xf>
    <xf numFmtId="0" fontId="39" fillId="0" borderId="0" xfId="0" applyFont="1" applyAlignment="1">
      <alignment vertical="top" wrapText="1"/>
    </xf>
    <xf numFmtId="0" fontId="38" fillId="2" borderId="12" xfId="0" applyFont="1" applyFill="1" applyBorder="1" applyAlignment="1">
      <alignment horizontal="center" vertical="top" wrapText="1"/>
    </xf>
    <xf numFmtId="4" fontId="38" fillId="4" borderId="1" xfId="0" applyNumberFormat="1" applyFont="1" applyFill="1" applyBorder="1" applyAlignment="1">
      <alignment horizontal="center" vertical="top" wrapText="1"/>
    </xf>
    <xf numFmtId="3" fontId="38" fillId="4" borderId="1" xfId="0" applyNumberFormat="1" applyFont="1" applyFill="1" applyBorder="1" applyAlignment="1">
      <alignment horizontal="center" vertical="top" wrapText="1"/>
    </xf>
    <xf numFmtId="164" fontId="38" fillId="4" borderId="1" xfId="0" applyNumberFormat="1" applyFont="1" applyFill="1" applyBorder="1" applyAlignment="1">
      <alignment horizontal="center" vertical="top" wrapText="1"/>
    </xf>
    <xf numFmtId="0" fontId="30" fillId="3" borderId="1" xfId="0" applyFont="1" applyFill="1" applyBorder="1" applyAlignment="1">
      <alignment horizontal="center" vertical="top"/>
    </xf>
    <xf numFmtId="4" fontId="30" fillId="3" borderId="1" xfId="0" applyNumberFormat="1" applyFont="1" applyFill="1" applyBorder="1" applyAlignment="1">
      <alignment vertical="top"/>
    </xf>
    <xf numFmtId="3" fontId="30" fillId="3" borderId="1" xfId="0" applyNumberFormat="1" applyFont="1" applyFill="1" applyBorder="1" applyAlignment="1">
      <alignment horizontal="center" vertical="top"/>
    </xf>
    <xf numFmtId="164" fontId="30" fillId="3" borderId="1" xfId="0" applyNumberFormat="1" applyFont="1" applyFill="1" applyBorder="1" applyAlignment="1">
      <alignment horizontal="center" vertical="top" wrapText="1"/>
    </xf>
    <xf numFmtId="0" fontId="60" fillId="0" borderId="1" xfId="0" applyFont="1" applyBorder="1" applyAlignment="1">
      <alignment wrapText="1"/>
    </xf>
    <xf numFmtId="0" fontId="44" fillId="3" borderId="1" xfId="0" applyFont="1" applyFill="1" applyBorder="1" applyAlignment="1">
      <alignment horizontal="center" vertical="center" wrapText="1"/>
    </xf>
    <xf numFmtId="0" fontId="44" fillId="0" borderId="1" xfId="0" applyFont="1" applyBorder="1"/>
    <xf numFmtId="0" fontId="62" fillId="3" borderId="1" xfId="0" applyFont="1" applyFill="1" applyBorder="1" applyAlignment="1">
      <alignment vertical="center" wrapText="1"/>
    </xf>
    <xf numFmtId="0" fontId="44" fillId="3" borderId="1" xfId="0" applyFont="1" applyFill="1" applyBorder="1" applyAlignment="1">
      <alignment vertical="center" wrapText="1"/>
    </xf>
    <xf numFmtId="0" fontId="61" fillId="0" borderId="1" xfId="0" applyFont="1" applyBorder="1"/>
    <xf numFmtId="0" fontId="0" fillId="13" borderId="1" xfId="0" applyFill="1" applyBorder="1" applyAlignment="1">
      <alignment vertical="top"/>
    </xf>
    <xf numFmtId="0" fontId="8" fillId="2" borderId="1" xfId="0" applyFont="1" applyFill="1" applyBorder="1" applyAlignment="1">
      <alignment horizontal="center" vertical="top" wrapText="1"/>
    </xf>
    <xf numFmtId="0" fontId="12" fillId="2" borderId="29" xfId="0" applyFont="1" applyFill="1" applyBorder="1" applyAlignment="1">
      <alignment horizontal="center" vertical="top" wrapText="1"/>
    </xf>
    <xf numFmtId="4" fontId="12" fillId="13" borderId="8" xfId="1" applyNumberFormat="1" applyFont="1" applyFill="1" applyBorder="1" applyAlignment="1">
      <alignment horizontal="center" vertical="top" wrapText="1"/>
    </xf>
    <xf numFmtId="0" fontId="12" fillId="13" borderId="1" xfId="0" applyFont="1" applyFill="1" applyBorder="1" applyAlignment="1">
      <alignment horizontal="center" vertical="top" wrapText="1"/>
    </xf>
    <xf numFmtId="4" fontId="12" fillId="13" borderId="5" xfId="0" applyNumberFormat="1" applyFont="1" applyFill="1" applyBorder="1" applyAlignment="1">
      <alignment horizontal="center" vertical="top" wrapText="1"/>
    </xf>
    <xf numFmtId="0" fontId="30" fillId="3" borderId="1" xfId="0" applyFont="1" applyFill="1" applyBorder="1" applyAlignment="1">
      <alignment vertical="top" wrapText="1"/>
    </xf>
    <xf numFmtId="0" fontId="48" fillId="0" borderId="0" xfId="0" applyFont="1" applyAlignment="1">
      <alignment horizontal="left" vertical="top"/>
    </xf>
    <xf numFmtId="0" fontId="63" fillId="0" borderId="0" xfId="0" applyFont="1" applyAlignment="1">
      <alignment vertical="top"/>
    </xf>
    <xf numFmtId="0" fontId="38" fillId="6" borderId="1" xfId="0" applyFont="1" applyFill="1" applyBorder="1" applyAlignment="1">
      <alignment horizontal="center" vertical="top" wrapText="1"/>
    </xf>
    <xf numFmtId="0" fontId="38" fillId="14" borderId="1" xfId="0" applyFont="1" applyFill="1" applyBorder="1" applyAlignment="1">
      <alignment horizontal="center" vertical="top" wrapText="1"/>
    </xf>
    <xf numFmtId="0" fontId="38" fillId="15" borderId="1" xfId="0" applyFont="1" applyFill="1" applyBorder="1" applyAlignment="1">
      <alignment horizontal="center" vertical="top" wrapText="1"/>
    </xf>
    <xf numFmtId="166" fontId="38" fillId="4" borderId="1" xfId="0" applyNumberFormat="1" applyFont="1" applyFill="1" applyBorder="1" applyAlignment="1">
      <alignment horizontal="center" vertical="top" wrapText="1"/>
    </xf>
    <xf numFmtId="167" fontId="38" fillId="4" borderId="1" xfId="0" applyNumberFormat="1" applyFont="1" applyFill="1" applyBorder="1" applyAlignment="1">
      <alignment horizontal="center" vertical="top" wrapText="1"/>
    </xf>
    <xf numFmtId="166" fontId="38" fillId="4" borderId="1" xfId="0" applyNumberFormat="1" applyFont="1" applyFill="1" applyBorder="1" applyAlignment="1">
      <alignment vertical="top"/>
    </xf>
    <xf numFmtId="166" fontId="30" fillId="3" borderId="1" xfId="0" applyNumberFormat="1" applyFont="1" applyFill="1" applyBorder="1" applyAlignment="1">
      <alignment vertical="top"/>
    </xf>
    <xf numFmtId="167" fontId="30"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2"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2" fillId="3" borderId="1" xfId="0" applyFont="1" applyFill="1" applyBorder="1" applyAlignment="1">
      <alignment horizontal="center" vertical="top" wrapText="1"/>
    </xf>
    <xf numFmtId="0" fontId="12" fillId="3" borderId="1" xfId="0" applyFont="1" applyFill="1" applyBorder="1" applyAlignment="1">
      <alignment vertical="top"/>
    </xf>
    <xf numFmtId="0" fontId="12" fillId="3" borderId="12" xfId="0" applyFont="1" applyFill="1" applyBorder="1" applyAlignment="1">
      <alignment horizontal="center" vertical="top" wrapText="1"/>
    </xf>
    <xf numFmtId="0" fontId="19" fillId="3" borderId="1" xfId="0" applyFont="1" applyFill="1" applyBorder="1" applyAlignment="1">
      <alignment horizontal="center" vertical="top" wrapText="1"/>
    </xf>
    <xf numFmtId="0" fontId="21" fillId="3" borderId="1" xfId="0" applyFont="1" applyFill="1" applyBorder="1" applyAlignment="1" applyProtection="1">
      <alignment horizontal="center" vertical="top" wrapText="1"/>
      <protection locked="0"/>
    </xf>
    <xf numFmtId="0" fontId="21" fillId="3" borderId="12" xfId="0" applyFont="1" applyFill="1" applyBorder="1" applyAlignment="1" applyProtection="1">
      <alignment horizontal="center" vertical="top" wrapText="1"/>
      <protection locked="0"/>
    </xf>
    <xf numFmtId="4" fontId="19" fillId="3" borderId="12" xfId="0" applyNumberFormat="1" applyFont="1" applyFill="1" applyBorder="1" applyAlignment="1">
      <alignment horizontal="center" vertical="top" wrapText="1"/>
    </xf>
    <xf numFmtId="3" fontId="19" fillId="3" borderId="12" xfId="0" applyNumberFormat="1" applyFont="1" applyFill="1" applyBorder="1" applyAlignment="1">
      <alignment horizontal="center" vertical="top" wrapText="1"/>
    </xf>
    <xf numFmtId="10" fontId="19" fillId="3" borderId="12" xfId="2" applyNumberFormat="1" applyFont="1" applyFill="1" applyBorder="1" applyAlignment="1" applyProtection="1">
      <alignment horizontal="center" vertical="top" wrapText="1"/>
    </xf>
    <xf numFmtId="4" fontId="19" fillId="3" borderId="1" xfId="0" applyNumberFormat="1" applyFont="1" applyFill="1" applyBorder="1" applyAlignment="1">
      <alignment horizontal="center" vertical="top" wrapText="1"/>
    </xf>
    <xf numFmtId="0" fontId="9" fillId="3" borderId="1" xfId="0" applyFont="1" applyFill="1" applyBorder="1" applyAlignment="1">
      <alignment vertical="top"/>
    </xf>
    <xf numFmtId="0" fontId="9" fillId="16" borderId="1" xfId="0" applyFont="1" applyFill="1" applyBorder="1" applyAlignment="1">
      <alignment vertical="top"/>
    </xf>
    <xf numFmtId="0" fontId="19" fillId="16" borderId="1" xfId="0" applyFont="1" applyFill="1" applyBorder="1" applyAlignment="1">
      <alignment horizontal="center" vertical="top" wrapText="1"/>
    </xf>
    <xf numFmtId="0" fontId="0" fillId="16" borderId="5" xfId="0" applyFill="1" applyBorder="1" applyAlignment="1">
      <alignment vertical="top"/>
    </xf>
    <xf numFmtId="0" fontId="29" fillId="5" borderId="1" xfId="0" applyFont="1" applyFill="1" applyBorder="1" applyAlignment="1">
      <alignment horizontal="center" vertical="top" wrapText="1"/>
    </xf>
    <xf numFmtId="168" fontId="38" fillId="4" borderId="1" xfId="0" applyNumberFormat="1" applyFont="1" applyFill="1" applyBorder="1" applyAlignment="1">
      <alignment horizontal="center" vertical="top" wrapText="1"/>
    </xf>
    <xf numFmtId="167" fontId="64" fillId="4" borderId="1" xfId="0" applyNumberFormat="1" applyFont="1" applyFill="1" applyBorder="1" applyAlignment="1">
      <alignment horizontal="center" vertical="top" wrapText="1"/>
    </xf>
    <xf numFmtId="0" fontId="26" fillId="0" borderId="0" xfId="0" applyFont="1" applyAlignment="1">
      <alignment horizontal="left" vertical="top"/>
    </xf>
    <xf numFmtId="0" fontId="39" fillId="0" borderId="0" xfId="0" applyFont="1" applyAlignment="1">
      <alignment horizontal="left" vertical="top"/>
    </xf>
    <xf numFmtId="166" fontId="38" fillId="4" borderId="1" xfId="6" applyNumberFormat="1" applyFont="1" applyFill="1" applyBorder="1" applyAlignment="1" applyProtection="1">
      <alignment horizontal="center" vertical="top" wrapText="1"/>
    </xf>
    <xf numFmtId="165" fontId="38" fillId="4" borderId="1" xfId="6" applyNumberFormat="1" applyFont="1" applyFill="1" applyBorder="1" applyAlignment="1" applyProtection="1">
      <alignment horizontal="center" vertical="top" wrapText="1"/>
    </xf>
    <xf numFmtId="166" fontId="38" fillId="3" borderId="1" xfId="0" applyNumberFormat="1" applyFont="1" applyFill="1" applyBorder="1" applyAlignment="1">
      <alignment horizontal="center" vertical="top"/>
    </xf>
    <xf numFmtId="165" fontId="38" fillId="3" borderId="1" xfId="6" applyNumberFormat="1" applyFont="1" applyFill="1" applyBorder="1" applyAlignment="1" applyProtection="1">
      <alignment horizontal="center" vertical="top" wrapText="1"/>
    </xf>
    <xf numFmtId="0" fontId="10" fillId="0" borderId="0" xfId="0" applyFont="1" applyAlignment="1">
      <alignment vertical="top"/>
    </xf>
    <xf numFmtId="0" fontId="38" fillId="3" borderId="1" xfId="0" applyFont="1" applyFill="1" applyBorder="1" applyAlignment="1">
      <alignment vertical="top"/>
    </xf>
    <xf numFmtId="0" fontId="42" fillId="4" borderId="1" xfId="0" applyFont="1" applyFill="1" applyBorder="1" applyAlignment="1">
      <alignment horizontal="center" vertical="top" wrapText="1"/>
    </xf>
    <xf numFmtId="0" fontId="65" fillId="4" borderId="1" xfId="0" applyFont="1" applyFill="1" applyBorder="1" applyAlignment="1">
      <alignment horizontal="center" vertical="top" wrapText="1"/>
    </xf>
    <xf numFmtId="0" fontId="67" fillId="4" borderId="1" xfId="0" applyFont="1" applyFill="1" applyBorder="1" applyAlignment="1">
      <alignment horizontal="center" vertical="top" wrapText="1"/>
    </xf>
    <xf numFmtId="3" fontId="66" fillId="3" borderId="1" xfId="0" applyNumberFormat="1" applyFont="1" applyFill="1" applyBorder="1" applyAlignment="1">
      <alignment horizontal="center" vertical="top"/>
    </xf>
    <xf numFmtId="0" fontId="66" fillId="3" borderId="1" xfId="0" applyFont="1" applyFill="1" applyBorder="1" applyAlignment="1">
      <alignment vertical="top" wrapText="1"/>
    </xf>
    <xf numFmtId="3" fontId="64" fillId="4" borderId="1" xfId="0" applyNumberFormat="1" applyFont="1" applyFill="1" applyBorder="1" applyAlignment="1">
      <alignment horizontal="center" vertical="top" wrapText="1"/>
    </xf>
    <xf numFmtId="0" fontId="38" fillId="2" borderId="1" xfId="0" applyFont="1" applyFill="1" applyBorder="1" applyAlignment="1">
      <alignment horizontal="center" vertical="center" wrapText="1"/>
    </xf>
    <xf numFmtId="2" fontId="30" fillId="3" borderId="1" xfId="6" applyNumberFormat="1" applyFont="1" applyFill="1" applyBorder="1" applyAlignment="1" applyProtection="1">
      <alignment vertical="top"/>
    </xf>
    <xf numFmtId="2" fontId="64" fillId="4" borderId="1" xfId="6" applyNumberFormat="1" applyFont="1" applyFill="1" applyBorder="1" applyAlignment="1" applyProtection="1">
      <alignment vertical="top"/>
    </xf>
    <xf numFmtId="0" fontId="7"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4" fillId="0" borderId="1" xfId="0" applyNumberFormat="1" applyFont="1" applyBorder="1" applyAlignment="1">
      <alignment vertical="center"/>
    </xf>
    <xf numFmtId="4" fontId="14" fillId="13" borderId="1" xfId="0" applyNumberFormat="1" applyFont="1" applyFill="1" applyBorder="1" applyAlignment="1">
      <alignment vertical="center"/>
    </xf>
    <xf numFmtId="4" fontId="64" fillId="13" borderId="1" xfId="0" applyNumberFormat="1" applyFont="1" applyFill="1" applyBorder="1" applyAlignment="1">
      <alignment vertical="center"/>
    </xf>
    <xf numFmtId="9" fontId="30" fillId="13" borderId="1" xfId="2" applyFont="1" applyFill="1" applyBorder="1" applyAlignment="1">
      <alignment horizontal="center" vertical="top"/>
    </xf>
    <xf numFmtId="0" fontId="0" fillId="0" borderId="1" xfId="0" applyBorder="1" applyAlignment="1">
      <alignment wrapText="1"/>
    </xf>
    <xf numFmtId="165" fontId="66" fillId="0" borderId="1" xfId="6" applyNumberFormat="1" applyFont="1" applyFill="1" applyBorder="1" applyAlignment="1" applyProtection="1">
      <alignment vertical="center" wrapText="1"/>
    </xf>
    <xf numFmtId="0" fontId="4" fillId="0" borderId="1" xfId="0" applyFont="1" applyBorder="1" applyAlignment="1">
      <alignment vertical="center"/>
    </xf>
    <xf numFmtId="0" fontId="0" fillId="2" borderId="6" xfId="0" applyFill="1" applyBorder="1"/>
    <xf numFmtId="0" fontId="0" fillId="0" borderId="1" xfId="0" applyBorder="1" applyAlignment="1" applyProtection="1">
      <alignment horizontal="center" wrapText="1"/>
      <protection locked="0"/>
    </xf>
    <xf numFmtId="0" fontId="7" fillId="2" borderId="6" xfId="0" applyFont="1" applyFill="1" applyBorder="1"/>
    <xf numFmtId="0" fontId="7" fillId="0" borderId="1" xfId="0" applyFont="1" applyBorder="1" applyAlignment="1" applyProtection="1">
      <alignment horizontal="center" wrapText="1"/>
      <protection locked="0"/>
    </xf>
    <xf numFmtId="0" fontId="12" fillId="2" borderId="6" xfId="0" applyFont="1" applyFill="1" applyBorder="1"/>
    <xf numFmtId="0" fontId="12" fillId="3" borderId="1" xfId="0" applyFont="1" applyFill="1" applyBorder="1" applyAlignment="1">
      <alignment horizontal="center" wrapText="1"/>
    </xf>
    <xf numFmtId="0" fontId="11"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2" fillId="0" borderId="6" xfId="0" applyFont="1" applyBorder="1"/>
    <xf numFmtId="0" fontId="24"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69" fillId="0" borderId="0" xfId="0" applyFont="1"/>
    <xf numFmtId="0" fontId="68"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3"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0" fontId="0" fillId="2" borderId="1" xfId="0" applyFill="1" applyBorder="1"/>
    <xf numFmtId="2" fontId="7" fillId="0" borderId="1" xfId="0" applyNumberFormat="1" applyFont="1" applyBorder="1" applyAlignment="1">
      <alignment horizontal="center" wrapText="1"/>
    </xf>
    <xf numFmtId="0" fontId="8" fillId="13" borderId="1" xfId="0" applyFont="1" applyFill="1" applyBorder="1" applyAlignment="1" applyProtection="1">
      <alignment horizontal="center" wrapText="1"/>
      <protection locked="0"/>
    </xf>
    <xf numFmtId="0" fontId="3" fillId="0" borderId="0" xfId="0" applyFont="1" applyAlignment="1">
      <alignment horizontal="center"/>
    </xf>
    <xf numFmtId="2" fontId="7" fillId="13" borderId="8" xfId="0" applyNumberFormat="1" applyFont="1" applyFill="1" applyBorder="1" applyAlignment="1">
      <alignment horizontal="center" wrapText="1"/>
    </xf>
    <xf numFmtId="0" fontId="35" fillId="0" borderId="1" xfId="0" applyFont="1" applyBorder="1" applyAlignment="1">
      <alignment horizontal="center" vertical="center"/>
    </xf>
    <xf numFmtId="0" fontId="35"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7" fillId="0" borderId="1" xfId="0" applyFont="1" applyBorder="1"/>
    <xf numFmtId="0" fontId="7" fillId="0" borderId="1" xfId="0" applyFont="1" applyBorder="1" applyAlignment="1">
      <alignment wrapText="1"/>
    </xf>
    <xf numFmtId="0" fontId="0" fillId="3" borderId="1" xfId="0" applyFill="1" applyBorder="1"/>
    <xf numFmtId="0" fontId="12" fillId="3" borderId="6" xfId="0" applyFont="1" applyFill="1" applyBorder="1"/>
    <xf numFmtId="0" fontId="12" fillId="3" borderId="9" xfId="0" applyFont="1" applyFill="1" applyBorder="1"/>
    <xf numFmtId="0" fontId="70" fillId="0" borderId="0" xfId="0" applyFont="1"/>
    <xf numFmtId="0" fontId="12" fillId="8" borderId="6" xfId="0" applyFont="1" applyFill="1" applyBorder="1"/>
    <xf numFmtId="0" fontId="3" fillId="13" borderId="1" xfId="0" applyFont="1" applyFill="1" applyBorder="1" applyAlignment="1" applyProtection="1">
      <alignment horizontal="center" wrapText="1"/>
      <protection locked="0"/>
    </xf>
    <xf numFmtId="2" fontId="0" fillId="3" borderId="1" xfId="0" applyNumberFormat="1" applyFill="1" applyBorder="1"/>
    <xf numFmtId="2" fontId="8"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5" fillId="0" borderId="1" xfId="0" applyFont="1" applyBorder="1" applyAlignment="1">
      <alignment vertical="center" wrapText="1"/>
    </xf>
    <xf numFmtId="0" fontId="8" fillId="0" borderId="0" xfId="0" applyFont="1"/>
    <xf numFmtId="0" fontId="0" fillId="2" borderId="1" xfId="0" applyFill="1" applyBorder="1" applyAlignment="1">
      <alignment wrapText="1"/>
    </xf>
    <xf numFmtId="0" fontId="24" fillId="0" borderId="0" xfId="0" applyFont="1"/>
    <xf numFmtId="0" fontId="37" fillId="0" borderId="0" xfId="0" applyFont="1" applyAlignment="1">
      <alignment horizontal="left" vertical="top"/>
    </xf>
    <xf numFmtId="0" fontId="35" fillId="2" borderId="1" xfId="0" applyFont="1" applyFill="1" applyBorder="1" applyAlignment="1">
      <alignment horizontal="left" vertical="center"/>
    </xf>
    <xf numFmtId="0" fontId="0" fillId="2" borderId="1" xfId="0" applyFill="1" applyBorder="1" applyAlignment="1">
      <alignment horizontal="left"/>
    </xf>
    <xf numFmtId="0" fontId="11" fillId="0" borderId="0" xfId="0" applyFont="1" applyAlignment="1">
      <alignment horizontal="left" vertical="top"/>
    </xf>
    <xf numFmtId="0" fontId="37" fillId="0" borderId="0" xfId="0" applyFont="1" applyAlignment="1">
      <alignment horizontal="left" vertical="center" wrapText="1"/>
    </xf>
    <xf numFmtId="0" fontId="2" fillId="0" borderId="0" xfId="0" applyFont="1" applyAlignment="1">
      <alignment horizontal="left" vertical="top"/>
    </xf>
    <xf numFmtId="0" fontId="2" fillId="0" borderId="0" xfId="0" applyFont="1" applyAlignment="1">
      <alignment vertical="top"/>
    </xf>
    <xf numFmtId="0" fontId="72" fillId="0" borderId="0" xfId="0" applyFont="1"/>
    <xf numFmtId="0" fontId="73" fillId="0" borderId="0" xfId="0" applyFont="1" applyAlignment="1">
      <alignment horizontal="left" vertical="top"/>
    </xf>
    <xf numFmtId="0" fontId="74" fillId="0" borderId="0" xfId="0" applyFont="1" applyAlignment="1">
      <alignment vertical="top"/>
    </xf>
    <xf numFmtId="0" fontId="75" fillId="0" borderId="0" xfId="0" applyFont="1" applyAlignment="1">
      <alignment vertical="top"/>
    </xf>
    <xf numFmtId="0" fontId="22" fillId="0" borderId="0" xfId="0" applyFont="1" applyAlignment="1">
      <alignment vertical="top"/>
    </xf>
    <xf numFmtId="0" fontId="76"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5" fillId="0" borderId="1" xfId="0" applyFont="1" applyBorder="1" applyAlignment="1" applyProtection="1">
      <alignment horizontal="center" vertical="center"/>
      <protection locked="0"/>
    </xf>
    <xf numFmtId="0" fontId="35" fillId="0" borderId="1" xfId="0" applyFont="1" applyBorder="1" applyAlignment="1" applyProtection="1">
      <alignment horizontal="center" vertical="center" wrapText="1"/>
      <protection locked="0"/>
    </xf>
    <xf numFmtId="0" fontId="71" fillId="0" borderId="0" xfId="0" applyFont="1" applyAlignment="1">
      <alignment vertical="center" wrapText="1"/>
    </xf>
    <xf numFmtId="0" fontId="1" fillId="0" borderId="0" xfId="0" applyFont="1"/>
    <xf numFmtId="0" fontId="26" fillId="4"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38" fillId="13" borderId="1" xfId="0" applyFont="1" applyFill="1" applyBorder="1" applyAlignment="1">
      <alignment horizontal="center" vertical="center" wrapText="1"/>
    </xf>
    <xf numFmtId="0" fontId="38" fillId="8" borderId="1" xfId="0" applyFont="1" applyFill="1" applyBorder="1" applyAlignment="1">
      <alignment horizontal="center" vertical="center" wrapText="1"/>
    </xf>
    <xf numFmtId="0" fontId="38"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8" fillId="0" borderId="1" xfId="0" applyNumberFormat="1" applyFont="1" applyBorder="1" applyAlignment="1">
      <alignment horizontal="center" vertical="center" wrapText="1"/>
    </xf>
    <xf numFmtId="3" fontId="13" fillId="0" borderId="1" xfId="0" applyNumberFormat="1" applyFont="1" applyBorder="1" applyAlignment="1" applyProtection="1">
      <alignment horizontal="center" vertical="center" wrapText="1"/>
      <protection locked="0"/>
    </xf>
    <xf numFmtId="3" fontId="14"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8" fillId="13" borderId="1" xfId="0" applyNumberFormat="1" applyFont="1" applyFill="1" applyBorder="1" applyAlignment="1">
      <alignment horizontal="center" vertical="center"/>
    </xf>
    <xf numFmtId="4" fontId="38" fillId="0" borderId="1" xfId="0" applyNumberFormat="1" applyFont="1" applyBorder="1" applyAlignment="1">
      <alignment horizontal="center" vertical="center" wrapText="1"/>
    </xf>
    <xf numFmtId="4" fontId="13" fillId="0" borderId="1" xfId="0" applyNumberFormat="1" applyFont="1" applyBorder="1" applyAlignment="1" applyProtection="1">
      <alignment horizontal="center" vertical="center" wrapText="1"/>
      <protection locked="0"/>
    </xf>
    <xf numFmtId="4" fontId="14" fillId="0" borderId="12" xfId="0" applyNumberFormat="1" applyFont="1" applyBorder="1" applyAlignment="1">
      <alignment horizontal="center" vertical="center"/>
    </xf>
    <xf numFmtId="4" fontId="0" fillId="0" borderId="1" xfId="0" applyNumberFormat="1" applyBorder="1" applyAlignment="1">
      <alignment horizontal="center" vertical="center"/>
    </xf>
    <xf numFmtId="4" fontId="8"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6" fontId="38" fillId="4" borderId="1" xfId="0" applyNumberFormat="1" applyFont="1" applyFill="1" applyBorder="1" applyAlignment="1">
      <alignment vertical="center"/>
    </xf>
    <xf numFmtId="166" fontId="30" fillId="3" borderId="1" xfId="0" applyNumberFormat="1" applyFont="1" applyFill="1" applyBorder="1" applyAlignment="1">
      <alignment vertical="center"/>
    </xf>
    <xf numFmtId="167" fontId="38" fillId="4" borderId="1" xfId="0" applyNumberFormat="1" applyFont="1" applyFill="1" applyBorder="1" applyAlignment="1">
      <alignment horizontal="center" vertical="center" wrapText="1"/>
    </xf>
    <xf numFmtId="167" fontId="30" fillId="3" borderId="1" xfId="0" applyNumberFormat="1" applyFont="1" applyFill="1" applyBorder="1" applyAlignment="1">
      <alignment horizontal="center" vertical="center" wrapText="1"/>
    </xf>
    <xf numFmtId="0" fontId="38"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7" fillId="0" borderId="0" xfId="0" applyFont="1" applyAlignment="1">
      <alignment vertical="top"/>
    </xf>
    <xf numFmtId="0" fontId="9"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167" fontId="66" fillId="0" borderId="1" xfId="0" applyNumberFormat="1" applyFont="1" applyBorder="1" applyAlignment="1">
      <alignment vertical="center"/>
    </xf>
    <xf numFmtId="0" fontId="80" fillId="0" borderId="0" xfId="10"/>
    <xf numFmtId="0" fontId="0" fillId="0" borderId="0" xfId="0" applyAlignment="1">
      <alignment horizontal="justify" vertical="center"/>
    </xf>
    <xf numFmtId="0" fontId="16" fillId="0" borderId="0" xfId="0" applyFont="1" applyAlignment="1">
      <alignment horizontal="justify" vertical="center"/>
    </xf>
    <xf numFmtId="0" fontId="0" fillId="0" borderId="0" xfId="0" applyAlignment="1">
      <alignment wrapText="1"/>
    </xf>
    <xf numFmtId="0" fontId="0" fillId="0" borderId="1" xfId="0" applyBorder="1" applyAlignment="1">
      <alignment vertical="center" wrapText="1"/>
    </xf>
    <xf numFmtId="0" fontId="16" fillId="0" borderId="0" xfId="0" applyFont="1" applyAlignment="1">
      <alignment wrapText="1"/>
    </xf>
    <xf numFmtId="0" fontId="81" fillId="0" borderId="0" xfId="0" applyFont="1" applyAlignment="1">
      <alignment horizontal="justify" vertical="center" wrapText="1"/>
    </xf>
    <xf numFmtId="0" fontId="82" fillId="0" borderId="15" xfId="0" applyFont="1" applyBorder="1" applyAlignment="1" applyProtection="1">
      <alignment vertical="top" wrapText="1"/>
      <protection locked="0"/>
    </xf>
    <xf numFmtId="0" fontId="82" fillId="0" borderId="17" xfId="0" applyFont="1" applyBorder="1" applyAlignment="1" applyProtection="1">
      <alignment vertical="top" wrapText="1"/>
      <protection locked="0"/>
    </xf>
    <xf numFmtId="0" fontId="82" fillId="0" borderId="0" xfId="0" applyFont="1" applyAlignment="1" applyProtection="1">
      <alignment vertical="top"/>
      <protection locked="0"/>
    </xf>
    <xf numFmtId="0" fontId="82" fillId="0" borderId="19" xfId="0" applyFont="1" applyBorder="1" applyAlignment="1" applyProtection="1">
      <alignment vertical="top"/>
      <protection locked="0"/>
    </xf>
    <xf numFmtId="0" fontId="82" fillId="0" borderId="35" xfId="0" applyFont="1" applyBorder="1" applyAlignment="1" applyProtection="1">
      <alignment vertical="top"/>
      <protection locked="0"/>
    </xf>
    <xf numFmtId="0" fontId="82" fillId="0" borderId="36" xfId="0" applyFont="1" applyBorder="1" applyAlignment="1" applyProtection="1">
      <alignment vertical="top"/>
      <protection locked="0"/>
    </xf>
    <xf numFmtId="2" fontId="30" fillId="0" borderId="1" xfId="0" applyNumberFormat="1" applyFont="1" applyBorder="1"/>
    <xf numFmtId="2" fontId="30" fillId="0" borderId="0" xfId="0" applyNumberFormat="1" applyFont="1" applyAlignment="1">
      <alignment horizontal="right" vertical="top"/>
    </xf>
    <xf numFmtId="0" fontId="80" fillId="0" borderId="0" xfId="10" applyAlignment="1">
      <alignment wrapText="1"/>
    </xf>
    <xf numFmtId="0" fontId="83" fillId="0" borderId="1" xfId="0" applyFont="1" applyBorder="1" applyAlignment="1">
      <alignment horizontal="left" vertical="top" wrapText="1"/>
    </xf>
    <xf numFmtId="14" fontId="83" fillId="0" borderId="1" xfId="0" applyNumberFormat="1" applyFont="1" applyBorder="1" applyAlignment="1">
      <alignment horizontal="left" vertical="top" wrapText="1"/>
    </xf>
    <xf numFmtId="0" fontId="84" fillId="0" borderId="1" xfId="0" applyFont="1" applyBorder="1" applyAlignment="1">
      <alignment horizontal="left"/>
    </xf>
    <xf numFmtId="0" fontId="85" fillId="0" borderId="0" xfId="0" applyFont="1"/>
    <xf numFmtId="0" fontId="86" fillId="0" borderId="1" xfId="0" applyFont="1" applyBorder="1"/>
    <xf numFmtId="4" fontId="86" fillId="0" borderId="1" xfId="0" applyNumberFormat="1" applyFont="1" applyBorder="1"/>
    <xf numFmtId="0" fontId="86" fillId="0" borderId="5" xfId="0" applyFont="1" applyBorder="1" applyAlignment="1">
      <alignment horizontal="left" vertical="top"/>
    </xf>
    <xf numFmtId="14" fontId="86" fillId="0" borderId="1" xfId="0" applyNumberFormat="1" applyFont="1" applyBorder="1" applyAlignment="1">
      <alignment vertical="top"/>
    </xf>
    <xf numFmtId="0" fontId="87" fillId="0" borderId="1" xfId="0" applyFont="1" applyBorder="1" applyAlignment="1">
      <alignment vertical="top"/>
    </xf>
    <xf numFmtId="14" fontId="86" fillId="0" borderId="1" xfId="0" applyNumberFormat="1" applyFont="1" applyBorder="1"/>
    <xf numFmtId="0" fontId="8" fillId="6" borderId="1" xfId="0" applyFont="1" applyFill="1" applyBorder="1" applyAlignment="1">
      <alignment horizontal="center"/>
    </xf>
    <xf numFmtId="0" fontId="0" fillId="6" borderId="1" xfId="0" applyFill="1" applyBorder="1" applyAlignment="1">
      <alignment horizontal="left" vertical="center" wrapText="1"/>
    </xf>
    <xf numFmtId="0" fontId="11" fillId="0" borderId="0" xfId="0" applyFont="1" applyAlignment="1">
      <alignment horizontal="left" vertical="top"/>
    </xf>
    <xf numFmtId="0" fontId="19" fillId="2" borderId="1" xfId="0" applyFont="1" applyFill="1" applyBorder="1" applyAlignment="1">
      <alignment horizontal="left" vertical="top"/>
    </xf>
    <xf numFmtId="0" fontId="21" fillId="0" borderId="12" xfId="0" applyFont="1" applyBorder="1" applyAlignment="1">
      <alignment horizontal="left" vertical="top" wrapText="1"/>
    </xf>
    <xf numFmtId="0" fontId="21" fillId="0" borderId="7" xfId="0" applyFont="1" applyBorder="1" applyAlignment="1">
      <alignment horizontal="left" vertical="top" wrapText="1"/>
    </xf>
    <xf numFmtId="0" fontId="21" fillId="0" borderId="5" xfId="0" applyFont="1" applyBorder="1" applyAlignment="1">
      <alignment horizontal="left" vertical="top" wrapText="1"/>
    </xf>
    <xf numFmtId="0" fontId="30" fillId="0" borderId="19" xfId="0" applyFont="1" applyBorder="1" applyAlignment="1">
      <alignment horizontal="left" vertical="top" wrapText="1"/>
    </xf>
    <xf numFmtId="0" fontId="37"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 xfId="0" applyBorder="1" applyAlignment="1">
      <alignment horizontal="center" wrapText="1"/>
    </xf>
    <xf numFmtId="0" fontId="0" fillId="2" borderId="1" xfId="0" applyFill="1" applyBorder="1" applyAlignment="1">
      <alignment horizontal="center"/>
    </xf>
    <xf numFmtId="0" fontId="11" fillId="0" borderId="0" xfId="0" applyFont="1" applyAlignment="1">
      <alignment horizontal="left"/>
    </xf>
    <xf numFmtId="0" fontId="16" fillId="0" borderId="1" xfId="0" applyFont="1" applyBorder="1" applyAlignment="1">
      <alignment horizontal="justify" vertical="center"/>
    </xf>
    <xf numFmtId="0" fontId="50" fillId="2" borderId="2" xfId="0" applyFont="1" applyFill="1" applyBorder="1" applyAlignment="1" applyProtection="1">
      <alignment horizontal="center" vertical="top" wrapText="1"/>
      <protection locked="0"/>
    </xf>
    <xf numFmtId="0" fontId="50" fillId="2" borderId="4" xfId="0" applyFont="1" applyFill="1" applyBorder="1" applyAlignment="1" applyProtection="1">
      <alignment horizontal="center" vertical="top" wrapText="1"/>
      <protection locked="0"/>
    </xf>
    <xf numFmtId="0" fontId="50" fillId="2" borderId="27" xfId="0" applyFont="1" applyFill="1" applyBorder="1" applyAlignment="1" applyProtection="1">
      <alignment horizontal="center" vertical="top" wrapText="1"/>
      <protection locked="0"/>
    </xf>
    <xf numFmtId="0" fontId="50" fillId="2" borderId="28" xfId="0" applyFont="1" applyFill="1" applyBorder="1" applyAlignment="1" applyProtection="1">
      <alignment horizontal="center" vertical="top" wrapText="1"/>
      <protection locked="0"/>
    </xf>
  </cellXfs>
  <cellStyles count="11">
    <cellStyle name="Hipersaitas" xfId="10" builtinId="8"/>
    <cellStyle name="Įprastas" xfId="0" builtinId="0"/>
    <cellStyle name="Įprastas 2" xfId="3" xr:uid="{00000000-0005-0000-0000-000001000000}"/>
    <cellStyle name="Įprastas 2 2" xfId="9" xr:uid="{00000000-0005-0000-0000-000002000000}"/>
    <cellStyle name="Įprastas 2 3" xfId="8" xr:uid="{00000000-0005-0000-0000-000003000000}"/>
    <cellStyle name="Įprastas 3" xfId="4" xr:uid="{00000000-0005-0000-0000-000004000000}"/>
    <cellStyle name="Kablelis" xfId="1" builtinId="3"/>
    <cellStyle name="Kablelis 2" xfId="7" xr:uid="{00000000-0005-0000-0000-000006000000}"/>
    <cellStyle name="Normal 2" xfId="5" xr:uid="{00000000-0005-0000-0000-000007000000}"/>
    <cellStyle name="Procentai" xfId="2" builtinId="5"/>
    <cellStyle name="Procentai 2" xfId="6"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www.marijampolesvvg.lt/" TargetMode="External"/><Relationship Id="rId1" Type="http://schemas.openxmlformats.org/officeDocument/2006/relationships/hyperlink" Target="http://www.marijampolesvvg.lt/" TargetMode="External"/></Relationships>
</file>

<file path=xl/worksheets/_rels/sheet20.xml.rels><?xml version="1.0" encoding="UTF-8" standalone="yes"?>
<Relationships xmlns="http://schemas.openxmlformats.org/package/2006/relationships"><Relationship Id="rId2" Type="http://schemas.openxmlformats.org/officeDocument/2006/relationships/hyperlink" Target="http://www.marijampolesvvg.lt/" TargetMode="External"/><Relationship Id="rId1" Type="http://schemas.openxmlformats.org/officeDocument/2006/relationships/hyperlink" Target="http://www.marijampolesvvg.lt/"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abSelected="1" zoomScale="110" zoomScaleNormal="110" workbookViewId="0">
      <selection activeCell="J13" sqref="J13"/>
    </sheetView>
  </sheetViews>
  <sheetFormatPr defaultRowHeight="14.4" x14ac:dyDescent="0.3"/>
  <cols>
    <col min="2" max="2" width="16.6640625" customWidth="1"/>
    <col min="3" max="3" width="13.44140625" customWidth="1"/>
    <col min="4" max="4" width="55.33203125" customWidth="1"/>
    <col min="5" max="5" width="31.88671875" customWidth="1"/>
    <col min="6" max="6" width="21.109375" customWidth="1"/>
    <col min="7" max="9" width="23.6640625" customWidth="1"/>
    <col min="10" max="10" width="27.33203125" customWidth="1"/>
    <col min="11" max="11" width="36.33203125" customWidth="1"/>
    <col min="12" max="12" width="16.6640625" customWidth="1"/>
    <col min="13" max="13" width="31.44140625" customWidth="1"/>
  </cols>
  <sheetData>
    <row r="1" spans="1:13" ht="19.2" customHeight="1" x14ac:dyDescent="0.35">
      <c r="A1" t="s">
        <v>1</v>
      </c>
      <c r="B1" s="1" t="s">
        <v>0</v>
      </c>
      <c r="C1" s="1"/>
      <c r="D1" s="320" t="s">
        <v>0</v>
      </c>
      <c r="F1" s="375" t="s">
        <v>694</v>
      </c>
      <c r="G1" s="374"/>
      <c r="H1" s="378"/>
    </row>
    <row r="2" spans="1:13" x14ac:dyDescent="0.3">
      <c r="F2" s="376" t="s">
        <v>695</v>
      </c>
      <c r="G2" s="372"/>
      <c r="H2" s="379"/>
    </row>
    <row r="3" spans="1:13" x14ac:dyDescent="0.3">
      <c r="C3" s="328" t="s">
        <v>613</v>
      </c>
      <c r="D3" t="s">
        <v>614</v>
      </c>
      <c r="F3" s="377" t="s">
        <v>696</v>
      </c>
      <c r="G3" s="373"/>
      <c r="H3" s="380"/>
    </row>
    <row r="4" spans="1:13" x14ac:dyDescent="0.3">
      <c r="C4" s="328" t="s">
        <v>615</v>
      </c>
      <c r="D4" t="s">
        <v>616</v>
      </c>
    </row>
    <row r="5" spans="1:13" x14ac:dyDescent="0.3">
      <c r="B5" s="2" t="s">
        <v>2</v>
      </c>
      <c r="C5" s="366" t="s">
        <v>364</v>
      </c>
      <c r="D5" s="367"/>
    </row>
    <row r="6" spans="1:13" ht="15" thickBot="1" x14ac:dyDescent="0.35"/>
    <row r="7" spans="1:13" x14ac:dyDescent="0.3">
      <c r="A7" s="3"/>
      <c r="B7" s="4">
        <v>1</v>
      </c>
      <c r="C7" s="224">
        <v>2</v>
      </c>
      <c r="D7" s="4">
        <v>3</v>
      </c>
      <c r="E7" s="224">
        <v>4</v>
      </c>
      <c r="F7" s="4">
        <v>5</v>
      </c>
      <c r="G7" s="224">
        <v>6</v>
      </c>
      <c r="H7" s="4">
        <v>7</v>
      </c>
      <c r="I7" s="224">
        <v>8</v>
      </c>
      <c r="J7" s="4">
        <v>9</v>
      </c>
      <c r="K7" s="224">
        <v>10</v>
      </c>
      <c r="L7" s="4">
        <v>11</v>
      </c>
      <c r="M7" s="224">
        <v>12</v>
      </c>
    </row>
    <row r="8" spans="1:13" ht="43.2" x14ac:dyDescent="0.3">
      <c r="A8" s="3"/>
      <c r="B8" s="6" t="s">
        <v>3</v>
      </c>
      <c r="C8" s="7" t="s">
        <v>343</v>
      </c>
      <c r="D8" s="24" t="s">
        <v>4</v>
      </c>
      <c r="E8" s="7" t="s">
        <v>5</v>
      </c>
      <c r="F8" s="7" t="s">
        <v>6</v>
      </c>
      <c r="G8" s="8" t="s">
        <v>7</v>
      </c>
      <c r="H8" s="9" t="s">
        <v>8</v>
      </c>
      <c r="I8" s="7" t="s">
        <v>9</v>
      </c>
      <c r="J8" s="9" t="s">
        <v>10</v>
      </c>
      <c r="K8" s="9" t="s">
        <v>11</v>
      </c>
      <c r="L8" s="9" t="s">
        <v>157</v>
      </c>
      <c r="M8" s="208" t="s">
        <v>444</v>
      </c>
    </row>
    <row r="9" spans="1:13" ht="15" thickBot="1" x14ac:dyDescent="0.35">
      <c r="A9" s="3" t="s">
        <v>63</v>
      </c>
      <c r="B9" s="6"/>
      <c r="C9" s="225"/>
      <c r="D9" s="12" t="s">
        <v>49</v>
      </c>
      <c r="E9" s="209"/>
      <c r="F9" s="211">
        <f>SUMIFS($F10:$F29,$K10:$K29,"Vietos projektų įgyvendinimo išlaidos")</f>
        <v>26</v>
      </c>
      <c r="G9" s="210">
        <f>SUMIFS($G10:$G29,$K10:$K29,"Vietos projektų įgyvendinimo išlaidos")</f>
        <v>1261564.8</v>
      </c>
      <c r="H9" s="212">
        <f>SUM(H10:H29)</f>
        <v>99.999999999999986</v>
      </c>
      <c r="I9" s="209"/>
      <c r="J9" s="209"/>
      <c r="K9" s="209"/>
      <c r="L9" s="209"/>
      <c r="M9" s="209"/>
    </row>
    <row r="10" spans="1:13" x14ac:dyDescent="0.3">
      <c r="A10" s="3" t="s">
        <v>64</v>
      </c>
      <c r="B10" s="10" t="s">
        <v>12</v>
      </c>
      <c r="C10" s="241" t="str">
        <f>IF(F10&gt;0,$C$5,0)</f>
        <v>MARI</v>
      </c>
      <c r="D10" s="25" t="s">
        <v>697</v>
      </c>
      <c r="E10" s="26" t="s">
        <v>23</v>
      </c>
      <c r="F10" s="27">
        <v>10</v>
      </c>
      <c r="G10" s="28">
        <v>251564.79999999999</v>
      </c>
      <c r="H10" s="29">
        <v>19.940695872300811</v>
      </c>
      <c r="I10" s="30" t="s">
        <v>24</v>
      </c>
      <c r="J10" s="30" t="s">
        <v>700</v>
      </c>
      <c r="K10" s="31" t="s">
        <v>15</v>
      </c>
      <c r="L10" s="207" t="s">
        <v>263</v>
      </c>
      <c r="M10" s="315" t="str">
        <f t="shared" ref="M10:M29" si="0">IF(K10="Vietos projektų įgyvendinimo išlaidos", "Gerai","Priemonę pašalinti iš sąrašo")</f>
        <v>Gerai</v>
      </c>
    </row>
    <row r="11" spans="1:13" ht="28.8" x14ac:dyDescent="0.3">
      <c r="A11" s="3" t="s">
        <v>65</v>
      </c>
      <c r="B11" s="10" t="s">
        <v>16</v>
      </c>
      <c r="C11" s="241" t="str">
        <f t="shared" ref="C11:C29" si="1">IF(F11&gt;0,$C$5,0)</f>
        <v>MARI</v>
      </c>
      <c r="D11" s="25" t="s">
        <v>13</v>
      </c>
      <c r="E11" s="26" t="s">
        <v>13</v>
      </c>
      <c r="F11" s="27">
        <v>10</v>
      </c>
      <c r="G11" s="28">
        <v>650000</v>
      </c>
      <c r="H11" s="29">
        <v>51.523314537628181</v>
      </c>
      <c r="I11" s="30" t="s">
        <v>14</v>
      </c>
      <c r="J11" s="30" t="s">
        <v>701</v>
      </c>
      <c r="K11" s="31" t="s">
        <v>15</v>
      </c>
      <c r="L11" s="207" t="s">
        <v>263</v>
      </c>
      <c r="M11" s="315" t="str">
        <f t="shared" si="0"/>
        <v>Gerai</v>
      </c>
    </row>
    <row r="12" spans="1:13" x14ac:dyDescent="0.3">
      <c r="A12" s="3" t="s">
        <v>66</v>
      </c>
      <c r="B12" s="10" t="s">
        <v>19</v>
      </c>
      <c r="C12" s="241" t="str">
        <f t="shared" si="1"/>
        <v>MARI</v>
      </c>
      <c r="D12" s="25" t="s">
        <v>698</v>
      </c>
      <c r="E12" s="26" t="s">
        <v>26</v>
      </c>
      <c r="F12" s="27">
        <v>2</v>
      </c>
      <c r="G12" s="28">
        <v>100000</v>
      </c>
      <c r="H12" s="29">
        <v>7.9266637750197209</v>
      </c>
      <c r="I12" s="30" t="s">
        <v>27</v>
      </c>
      <c r="J12" s="30" t="s">
        <v>702</v>
      </c>
      <c r="K12" s="31" t="s">
        <v>15</v>
      </c>
      <c r="L12" s="207" t="s">
        <v>263</v>
      </c>
      <c r="M12" s="315" t="str">
        <f t="shared" si="0"/>
        <v>Gerai</v>
      </c>
    </row>
    <row r="13" spans="1:13" x14ac:dyDescent="0.3">
      <c r="A13" s="3" t="s">
        <v>67</v>
      </c>
      <c r="B13" s="10" t="s">
        <v>22</v>
      </c>
      <c r="C13" s="241" t="str">
        <f t="shared" si="1"/>
        <v>MARI</v>
      </c>
      <c r="D13" s="25" t="s">
        <v>699</v>
      </c>
      <c r="E13" s="26" t="s">
        <v>20</v>
      </c>
      <c r="F13" s="27">
        <v>4</v>
      </c>
      <c r="G13" s="28">
        <v>260000</v>
      </c>
      <c r="H13" s="29">
        <v>20.609325815051275</v>
      </c>
      <c r="I13" s="30" t="s">
        <v>21</v>
      </c>
      <c r="J13" s="30" t="s">
        <v>703</v>
      </c>
      <c r="K13" s="31" t="s">
        <v>15</v>
      </c>
      <c r="L13" s="207" t="s">
        <v>263</v>
      </c>
      <c r="M13" s="315" t="str">
        <f t="shared" si="0"/>
        <v>Gerai</v>
      </c>
    </row>
    <row r="14" spans="1:13" x14ac:dyDescent="0.3">
      <c r="A14" s="3" t="s">
        <v>68</v>
      </c>
      <c r="B14" s="10" t="s">
        <v>25</v>
      </c>
      <c r="C14" s="241">
        <f t="shared" si="1"/>
        <v>0</v>
      </c>
      <c r="D14" s="25"/>
      <c r="E14" s="26"/>
      <c r="F14" s="27"/>
      <c r="G14" s="28"/>
      <c r="H14" s="29"/>
      <c r="I14" s="30"/>
      <c r="J14" s="30"/>
      <c r="K14" s="31"/>
      <c r="L14" s="207" t="s">
        <v>263</v>
      </c>
      <c r="M14" s="315" t="str">
        <f t="shared" si="0"/>
        <v>Priemonę pašalinti iš sąrašo</v>
      </c>
    </row>
    <row r="15" spans="1:13" x14ac:dyDescent="0.3">
      <c r="A15" s="3" t="s">
        <v>69</v>
      </c>
      <c r="B15" s="10" t="s">
        <v>28</v>
      </c>
      <c r="C15" s="241">
        <f t="shared" si="1"/>
        <v>0</v>
      </c>
      <c r="D15" s="25"/>
      <c r="E15" s="26"/>
      <c r="F15" s="27"/>
      <c r="G15" s="28"/>
      <c r="H15" s="29"/>
      <c r="I15" s="30"/>
      <c r="J15" s="30"/>
      <c r="K15" s="31"/>
      <c r="L15" s="207" t="s">
        <v>263</v>
      </c>
      <c r="M15" s="315" t="str">
        <f t="shared" si="0"/>
        <v>Priemonę pašalinti iš sąrašo</v>
      </c>
    </row>
    <row r="16" spans="1:13" x14ac:dyDescent="0.3">
      <c r="A16" s="3" t="s">
        <v>70</v>
      </c>
      <c r="B16" s="10" t="s">
        <v>31</v>
      </c>
      <c r="C16" s="241">
        <f t="shared" si="1"/>
        <v>0</v>
      </c>
      <c r="D16" s="25"/>
      <c r="E16" s="26"/>
      <c r="F16" s="27"/>
      <c r="G16" s="28"/>
      <c r="H16" s="29"/>
      <c r="I16" s="30"/>
      <c r="J16" s="30"/>
      <c r="K16" s="31"/>
      <c r="L16" s="207" t="s">
        <v>263</v>
      </c>
      <c r="M16" s="315" t="str">
        <f t="shared" si="0"/>
        <v>Priemonę pašalinti iš sąrašo</v>
      </c>
    </row>
    <row r="17" spans="1:13" x14ac:dyDescent="0.3">
      <c r="A17" s="3" t="s">
        <v>71</v>
      </c>
      <c r="B17" s="10" t="s">
        <v>36</v>
      </c>
      <c r="C17" s="241">
        <f t="shared" si="1"/>
        <v>0</v>
      </c>
      <c r="D17" s="25"/>
      <c r="E17" s="26"/>
      <c r="F17" s="27"/>
      <c r="G17" s="28"/>
      <c r="H17" s="29"/>
      <c r="I17" s="30"/>
      <c r="J17" s="30"/>
      <c r="K17" s="31"/>
      <c r="L17" s="207" t="s">
        <v>263</v>
      </c>
      <c r="M17" s="315" t="str">
        <f t="shared" si="0"/>
        <v>Priemonę pašalinti iš sąrašo</v>
      </c>
    </row>
    <row r="18" spans="1:13" x14ac:dyDescent="0.3">
      <c r="A18" s="3" t="s">
        <v>72</v>
      </c>
      <c r="B18" s="10" t="s">
        <v>37</v>
      </c>
      <c r="C18" s="241">
        <f t="shared" si="1"/>
        <v>0</v>
      </c>
      <c r="D18" s="25"/>
      <c r="E18" s="26"/>
      <c r="F18" s="27"/>
      <c r="G18" s="28"/>
      <c r="H18" s="29"/>
      <c r="I18" s="30"/>
      <c r="J18" s="30"/>
      <c r="K18" s="31"/>
      <c r="L18" s="207" t="s">
        <v>263</v>
      </c>
      <c r="M18" s="315" t="str">
        <f t="shared" si="0"/>
        <v>Priemonę pašalinti iš sąrašo</v>
      </c>
    </row>
    <row r="19" spans="1:13" x14ac:dyDescent="0.3">
      <c r="A19" s="3" t="s">
        <v>73</v>
      </c>
      <c r="B19" s="10" t="s">
        <v>38</v>
      </c>
      <c r="C19" s="241">
        <f t="shared" si="1"/>
        <v>0</v>
      </c>
      <c r="D19" s="25"/>
      <c r="E19" s="26"/>
      <c r="F19" s="27"/>
      <c r="G19" s="28"/>
      <c r="H19" s="29"/>
      <c r="I19" s="30"/>
      <c r="J19" s="30"/>
      <c r="K19" s="31"/>
      <c r="L19" s="207" t="s">
        <v>263</v>
      </c>
      <c r="M19" s="315" t="str">
        <f t="shared" si="0"/>
        <v>Priemonę pašalinti iš sąrašo</v>
      </c>
    </row>
    <row r="20" spans="1:13" x14ac:dyDescent="0.3">
      <c r="A20" s="3" t="s">
        <v>74</v>
      </c>
      <c r="B20" s="10" t="s">
        <v>39</v>
      </c>
      <c r="C20" s="241">
        <f t="shared" si="1"/>
        <v>0</v>
      </c>
      <c r="D20" s="25"/>
      <c r="E20" s="26"/>
      <c r="F20" s="27"/>
      <c r="G20" s="28"/>
      <c r="H20" s="29"/>
      <c r="I20" s="30"/>
      <c r="J20" s="30"/>
      <c r="K20" s="31"/>
      <c r="L20" s="207" t="s">
        <v>263</v>
      </c>
      <c r="M20" s="315" t="str">
        <f t="shared" si="0"/>
        <v>Priemonę pašalinti iš sąrašo</v>
      </c>
    </row>
    <row r="21" spans="1:13" x14ac:dyDescent="0.3">
      <c r="A21" s="3" t="s">
        <v>75</v>
      </c>
      <c r="B21" s="10" t="s">
        <v>40</v>
      </c>
      <c r="C21" s="241">
        <f t="shared" si="1"/>
        <v>0</v>
      </c>
      <c r="D21" s="25"/>
      <c r="E21" s="26"/>
      <c r="F21" s="27"/>
      <c r="G21" s="28"/>
      <c r="H21" s="29"/>
      <c r="I21" s="30"/>
      <c r="J21" s="30"/>
      <c r="K21" s="31"/>
      <c r="L21" s="207" t="s">
        <v>263</v>
      </c>
      <c r="M21" s="315" t="str">
        <f t="shared" si="0"/>
        <v>Priemonę pašalinti iš sąrašo</v>
      </c>
    </row>
    <row r="22" spans="1:13" x14ac:dyDescent="0.3">
      <c r="A22" s="3" t="s">
        <v>76</v>
      </c>
      <c r="B22" s="10" t="s">
        <v>41</v>
      </c>
      <c r="C22" s="241">
        <f t="shared" si="1"/>
        <v>0</v>
      </c>
      <c r="D22" s="25"/>
      <c r="E22" s="26"/>
      <c r="F22" s="27"/>
      <c r="G22" s="28"/>
      <c r="H22" s="29"/>
      <c r="I22" s="30"/>
      <c r="J22" s="30"/>
      <c r="K22" s="31"/>
      <c r="L22" s="207" t="s">
        <v>263</v>
      </c>
      <c r="M22" s="315" t="str">
        <f t="shared" si="0"/>
        <v>Priemonę pašalinti iš sąrašo</v>
      </c>
    </row>
    <row r="23" spans="1:13" x14ac:dyDescent="0.3">
      <c r="A23" s="3" t="s">
        <v>77</v>
      </c>
      <c r="B23" s="10" t="s">
        <v>42</v>
      </c>
      <c r="C23" s="241">
        <f t="shared" si="1"/>
        <v>0</v>
      </c>
      <c r="D23" s="25"/>
      <c r="E23" s="26"/>
      <c r="F23" s="27"/>
      <c r="G23" s="28"/>
      <c r="H23" s="29"/>
      <c r="I23" s="30"/>
      <c r="J23" s="30"/>
      <c r="K23" s="31"/>
      <c r="L23" s="207" t="s">
        <v>263</v>
      </c>
      <c r="M23" s="315" t="str">
        <f t="shared" si="0"/>
        <v>Priemonę pašalinti iš sąrašo</v>
      </c>
    </row>
    <row r="24" spans="1:13" x14ac:dyDescent="0.3">
      <c r="A24" s="3" t="s">
        <v>78</v>
      </c>
      <c r="B24" s="10" t="s">
        <v>43</v>
      </c>
      <c r="C24" s="241">
        <f t="shared" si="1"/>
        <v>0</v>
      </c>
      <c r="D24" s="25"/>
      <c r="E24" s="26"/>
      <c r="F24" s="27"/>
      <c r="G24" s="28"/>
      <c r="H24" s="29"/>
      <c r="I24" s="30"/>
      <c r="J24" s="30"/>
      <c r="K24" s="31"/>
      <c r="L24" s="207" t="s">
        <v>263</v>
      </c>
      <c r="M24" s="315" t="str">
        <f t="shared" si="0"/>
        <v>Priemonę pašalinti iš sąrašo</v>
      </c>
    </row>
    <row r="25" spans="1:13" x14ac:dyDescent="0.3">
      <c r="A25" s="3" t="s">
        <v>79</v>
      </c>
      <c r="B25" s="10" t="s">
        <v>44</v>
      </c>
      <c r="C25" s="241">
        <f t="shared" si="1"/>
        <v>0</v>
      </c>
      <c r="D25" s="25"/>
      <c r="E25" s="26"/>
      <c r="F25" s="27"/>
      <c r="G25" s="28"/>
      <c r="H25" s="29"/>
      <c r="I25" s="30"/>
      <c r="J25" s="30"/>
      <c r="K25" s="31"/>
      <c r="L25" s="207" t="s">
        <v>263</v>
      </c>
      <c r="M25" s="315" t="str">
        <f t="shared" si="0"/>
        <v>Priemonę pašalinti iš sąrašo</v>
      </c>
    </row>
    <row r="26" spans="1:13" x14ac:dyDescent="0.3">
      <c r="A26" s="3" t="s">
        <v>80</v>
      </c>
      <c r="B26" s="10" t="s">
        <v>45</v>
      </c>
      <c r="C26" s="241">
        <f t="shared" si="1"/>
        <v>0</v>
      </c>
      <c r="D26" s="25"/>
      <c r="E26" s="26"/>
      <c r="F26" s="27"/>
      <c r="G26" s="28"/>
      <c r="H26" s="29"/>
      <c r="I26" s="30"/>
      <c r="J26" s="30"/>
      <c r="K26" s="31"/>
      <c r="L26" s="207" t="s">
        <v>263</v>
      </c>
      <c r="M26" s="315" t="str">
        <f t="shared" si="0"/>
        <v>Priemonę pašalinti iš sąrašo</v>
      </c>
    </row>
    <row r="27" spans="1:13" x14ac:dyDescent="0.3">
      <c r="A27" s="3" t="s">
        <v>81</v>
      </c>
      <c r="B27" s="10" t="s">
        <v>46</v>
      </c>
      <c r="C27" s="241">
        <f t="shared" si="1"/>
        <v>0</v>
      </c>
      <c r="D27" s="25"/>
      <c r="E27" s="26"/>
      <c r="F27" s="27"/>
      <c r="G27" s="28"/>
      <c r="H27" s="29"/>
      <c r="I27" s="30"/>
      <c r="J27" s="30"/>
      <c r="K27" s="31"/>
      <c r="L27" s="207" t="s">
        <v>263</v>
      </c>
      <c r="M27" s="315" t="str">
        <f t="shared" si="0"/>
        <v>Priemonę pašalinti iš sąrašo</v>
      </c>
    </row>
    <row r="28" spans="1:13" x14ac:dyDescent="0.3">
      <c r="A28" s="3" t="s">
        <v>82</v>
      </c>
      <c r="B28" s="10" t="s">
        <v>47</v>
      </c>
      <c r="C28" s="241">
        <f t="shared" si="1"/>
        <v>0</v>
      </c>
      <c r="D28" s="25"/>
      <c r="E28" s="26"/>
      <c r="F28" s="27"/>
      <c r="G28" s="28"/>
      <c r="H28" s="29"/>
      <c r="I28" s="30"/>
      <c r="J28" s="30"/>
      <c r="K28" s="31"/>
      <c r="L28" s="207" t="s">
        <v>263</v>
      </c>
      <c r="M28" s="315" t="str">
        <f t="shared" si="0"/>
        <v>Priemonę pašalinti iš sąrašo</v>
      </c>
    </row>
    <row r="29" spans="1:13" ht="15" thickBot="1" x14ac:dyDescent="0.35">
      <c r="A29" s="3" t="s">
        <v>83</v>
      </c>
      <c r="B29" s="36" t="s">
        <v>48</v>
      </c>
      <c r="C29" s="241">
        <f t="shared" si="1"/>
        <v>0</v>
      </c>
      <c r="D29" s="37"/>
      <c r="E29" s="38"/>
      <c r="F29" s="39"/>
      <c r="G29" s="40"/>
      <c r="H29" s="29"/>
      <c r="I29" s="30"/>
      <c r="J29" s="30"/>
      <c r="K29" s="31"/>
      <c r="L29" s="207" t="s">
        <v>263</v>
      </c>
      <c r="M29" s="315" t="str">
        <f t="shared" si="0"/>
        <v>Priemonę pašalinti iš sąrašo</v>
      </c>
    </row>
    <row r="32" spans="1:13" x14ac:dyDescent="0.3">
      <c r="B32" s="32"/>
      <c r="C32" s="32"/>
      <c r="D32" s="34" t="s">
        <v>84</v>
      </c>
    </row>
    <row r="33" spans="2:4" ht="86.4" x14ac:dyDescent="0.3">
      <c r="B33" s="35" t="s">
        <v>85</v>
      </c>
      <c r="C33" s="35"/>
      <c r="D33" s="33" t="s">
        <v>617</v>
      </c>
    </row>
    <row r="34" spans="2:4" ht="57.6" x14ac:dyDescent="0.3">
      <c r="B34" s="35" t="s">
        <v>146</v>
      </c>
      <c r="C34" s="35"/>
      <c r="D34" s="33" t="s">
        <v>451</v>
      </c>
    </row>
  </sheetData>
  <phoneticPr fontId="18" type="noConversion"/>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topLeftCell="E1" workbookViewId="0">
      <selection activeCell="I18" sqref="I18"/>
    </sheetView>
  </sheetViews>
  <sheetFormatPr defaultRowHeight="14.4" x14ac:dyDescent="0.3"/>
  <cols>
    <col min="1" max="1" width="13.44140625" customWidth="1"/>
    <col min="2" max="2" width="15.88671875" customWidth="1"/>
    <col min="3" max="3" width="12" customWidth="1"/>
    <col min="4" max="4" width="66.5546875" customWidth="1"/>
    <col min="5" max="5" width="36.33203125" customWidth="1"/>
    <col min="6" max="6" width="28.5546875" customWidth="1"/>
    <col min="7" max="7" width="25.88671875" customWidth="1"/>
    <col min="8" max="13" width="10.44140625" customWidth="1"/>
  </cols>
  <sheetData>
    <row r="1" spans="1:17" ht="18" x14ac:dyDescent="0.3">
      <c r="A1" s="41"/>
      <c r="B1" s="1" t="s">
        <v>691</v>
      </c>
      <c r="C1" s="1"/>
    </row>
    <row r="2" spans="1:17" ht="18" x14ac:dyDescent="0.3">
      <c r="A2" s="328" t="s">
        <v>613</v>
      </c>
      <c r="B2" t="s">
        <v>614</v>
      </c>
      <c r="C2" s="1"/>
    </row>
    <row r="3" spans="1:17" ht="18" x14ac:dyDescent="0.3">
      <c r="A3" s="328" t="s">
        <v>615</v>
      </c>
      <c r="B3" t="s">
        <v>616</v>
      </c>
      <c r="C3" s="1"/>
    </row>
    <row r="5" spans="1:17" ht="15" thickBot="1" x14ac:dyDescent="0.35"/>
    <row r="6" spans="1:17" x14ac:dyDescent="0.3">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5.6" x14ac:dyDescent="0.3">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3">
      <c r="B8" s="228"/>
      <c r="C8" s="228"/>
      <c r="D8" s="229" t="s">
        <v>90</v>
      </c>
      <c r="E8" s="228" t="s">
        <v>33</v>
      </c>
      <c r="F8" s="230" t="s">
        <v>33</v>
      </c>
      <c r="G8" s="230" t="s">
        <v>33</v>
      </c>
      <c r="H8" s="347">
        <f>SUM(H9:H28)</f>
        <v>0</v>
      </c>
      <c r="I8" s="347">
        <f t="shared" ref="I8:Q8" si="0">SUM(I9:I28)</f>
        <v>0</v>
      </c>
      <c r="J8" s="359">
        <f t="shared" si="0"/>
        <v>16</v>
      </c>
      <c r="K8" s="347">
        <f t="shared" si="0"/>
        <v>16</v>
      </c>
      <c r="L8" s="347">
        <f t="shared" si="0"/>
        <v>0</v>
      </c>
      <c r="M8" s="347">
        <f t="shared" si="0"/>
        <v>1064</v>
      </c>
      <c r="N8" s="347">
        <f t="shared" si="0"/>
        <v>120</v>
      </c>
      <c r="O8" s="347">
        <f t="shared" si="0"/>
        <v>0</v>
      </c>
      <c r="P8" s="347">
        <f t="shared" si="0"/>
        <v>0</v>
      </c>
      <c r="Q8" s="347">
        <f t="shared" si="0"/>
        <v>0</v>
      </c>
    </row>
    <row r="9" spans="1:17" x14ac:dyDescent="0.3">
      <c r="B9" s="13" t="s">
        <v>12</v>
      </c>
      <c r="C9" s="227" t="str">
        <f>'VPS1'!C10</f>
        <v>MARI</v>
      </c>
      <c r="D9" s="94" t="str">
        <f>'VPS1'!D10</f>
        <v>Bendruomeniškumo skatinimas</v>
      </c>
      <c r="E9" s="94" t="str">
        <f>'VPS1'!E10</f>
        <v>Veiklos projektai</v>
      </c>
      <c r="F9" s="95" t="str">
        <f>'VPS1'!J10</f>
        <v>MARI-LEADER-20VVG-09-01</v>
      </c>
      <c r="G9" s="95" t="str">
        <f>'VPS1'!I10</f>
        <v>LEADER-20VVG-09</v>
      </c>
      <c r="H9" s="348"/>
      <c r="I9" s="348"/>
      <c r="J9" s="360"/>
      <c r="K9" s="348"/>
      <c r="L9" s="348"/>
      <c r="M9" s="348"/>
      <c r="N9" s="348">
        <v>100</v>
      </c>
      <c r="O9" s="348"/>
      <c r="P9" s="348"/>
      <c r="Q9" s="348"/>
    </row>
    <row r="10" spans="1:17" x14ac:dyDescent="0.3">
      <c r="B10" s="13" t="s">
        <v>16</v>
      </c>
      <c r="C10" s="227" t="str">
        <f>'VPS1'!C11</f>
        <v>MARI</v>
      </c>
      <c r="D10" s="94" t="str">
        <f>'VPS1'!D11</f>
        <v>Ne žemės ūkio verslo kūrimas ir plėtra</v>
      </c>
      <c r="E10" s="94" t="str">
        <f>'VPS1'!E11</f>
        <v>Ne žemės ūkio verslo kūrimas ir plėtra</v>
      </c>
      <c r="F10" s="95" t="str">
        <f>'VPS1'!J11</f>
        <v>MARI-LEADER-20VVG-03-02</v>
      </c>
      <c r="G10" s="95" t="str">
        <f>'VPS1'!I11</f>
        <v>LEADER-20VVG-03</v>
      </c>
      <c r="H10" s="348"/>
      <c r="I10" s="348"/>
      <c r="J10" s="360">
        <v>10</v>
      </c>
      <c r="K10" s="348">
        <v>10</v>
      </c>
      <c r="L10" s="348"/>
      <c r="M10" s="348">
        <v>760</v>
      </c>
      <c r="N10" s="348">
        <v>0</v>
      </c>
      <c r="O10" s="348"/>
      <c r="P10" s="348"/>
      <c r="Q10" s="348"/>
    </row>
    <row r="11" spans="1:17" x14ac:dyDescent="0.3">
      <c r="B11" s="13" t="s">
        <v>19</v>
      </c>
      <c r="C11" s="227" t="str">
        <f>'VPS1'!C12</f>
        <v>MARI</v>
      </c>
      <c r="D11" s="94" t="str">
        <f>'VPS1'!D12</f>
        <v>Bendruomeninio verslo kūrimas ir plėtra</v>
      </c>
      <c r="E11" s="94" t="str">
        <f>'VPS1'!E12</f>
        <v>Bendruomeninis verslas</v>
      </c>
      <c r="F11" s="95" t="str">
        <f>'VPS1'!J12</f>
        <v>MARI-LEADER-20VVG-07-03</v>
      </c>
      <c r="G11" s="95" t="str">
        <f>'VPS1'!I12</f>
        <v>LEADER-20VVG-07</v>
      </c>
      <c r="H11" s="348"/>
      <c r="I11" s="348"/>
      <c r="J11" s="360">
        <v>2</v>
      </c>
      <c r="K11" s="348">
        <v>2</v>
      </c>
      <c r="L11" s="348"/>
      <c r="M11" s="348">
        <v>152</v>
      </c>
      <c r="N11" s="348">
        <v>0</v>
      </c>
      <c r="O11" s="348"/>
      <c r="P11" s="348"/>
      <c r="Q11" s="348"/>
    </row>
    <row r="12" spans="1:17" x14ac:dyDescent="0.3">
      <c r="B12" s="13" t="s">
        <v>22</v>
      </c>
      <c r="C12" s="227" t="str">
        <f>'VPS1'!C13</f>
        <v>MARI</v>
      </c>
      <c r="D12" s="94" t="str">
        <f>'VPS1'!D13</f>
        <v>Socialinio verslo kūrimas ir plėtra</v>
      </c>
      <c r="E12" s="94" t="str">
        <f>'VPS1'!E13</f>
        <v>Socialinis verslas</v>
      </c>
      <c r="F12" s="95" t="str">
        <f>'VPS1'!J13</f>
        <v>MARI-LEADER-20VVG-06-04</v>
      </c>
      <c r="G12" s="95" t="str">
        <f>'VPS1'!I13</f>
        <v>LEADER-20VVG-06</v>
      </c>
      <c r="H12" s="348"/>
      <c r="I12" s="348"/>
      <c r="J12" s="360">
        <v>4</v>
      </c>
      <c r="K12" s="348">
        <v>4</v>
      </c>
      <c r="L12" s="348"/>
      <c r="M12" s="348">
        <v>152</v>
      </c>
      <c r="N12" s="348">
        <v>20</v>
      </c>
      <c r="O12" s="348"/>
      <c r="P12" s="348"/>
      <c r="Q12" s="348"/>
    </row>
    <row r="13" spans="1:17" x14ac:dyDescent="0.3">
      <c r="B13" s="13" t="s">
        <v>25</v>
      </c>
      <c r="C13" s="227">
        <f>'VPS1'!C14</f>
        <v>0</v>
      </c>
      <c r="D13" s="94">
        <f>'VPS1'!D14</f>
        <v>0</v>
      </c>
      <c r="E13" s="94">
        <f>'VPS1'!E14</f>
        <v>0</v>
      </c>
      <c r="F13" s="95">
        <f>'VPS1'!J14</f>
        <v>0</v>
      </c>
      <c r="G13" s="95">
        <f>'VPS1'!I14</f>
        <v>0</v>
      </c>
      <c r="H13" s="348"/>
      <c r="I13" s="348"/>
      <c r="J13" s="360"/>
      <c r="K13" s="348"/>
      <c r="L13" s="348"/>
      <c r="M13" s="348"/>
      <c r="N13" s="348"/>
      <c r="O13" s="348"/>
      <c r="P13" s="348"/>
      <c r="Q13" s="348"/>
    </row>
    <row r="14" spans="1:17" x14ac:dyDescent="0.3">
      <c r="B14" s="13" t="s">
        <v>28</v>
      </c>
      <c r="C14" s="227">
        <f>'VPS1'!C15</f>
        <v>0</v>
      </c>
      <c r="D14" s="94">
        <f>'VPS1'!D15</f>
        <v>0</v>
      </c>
      <c r="E14" s="94">
        <f>'VPS1'!E15</f>
        <v>0</v>
      </c>
      <c r="F14" s="95">
        <f>'VPS1'!J15</f>
        <v>0</v>
      </c>
      <c r="G14" s="95">
        <f>'VPS1'!I15</f>
        <v>0</v>
      </c>
      <c r="H14" s="348"/>
      <c r="I14" s="348"/>
      <c r="J14" s="360"/>
      <c r="K14" s="348"/>
      <c r="L14" s="348"/>
      <c r="M14" s="348"/>
      <c r="N14" s="348"/>
      <c r="O14" s="348"/>
      <c r="P14" s="348"/>
      <c r="Q14" s="348"/>
    </row>
    <row r="15" spans="1:17" x14ac:dyDescent="0.3">
      <c r="B15" s="13" t="s">
        <v>31</v>
      </c>
      <c r="C15" s="227">
        <f>'VPS1'!C16</f>
        <v>0</v>
      </c>
      <c r="D15" s="94">
        <f>'VPS1'!D16</f>
        <v>0</v>
      </c>
      <c r="E15" s="94">
        <f>'VPS1'!E16</f>
        <v>0</v>
      </c>
      <c r="F15" s="95">
        <f>'VPS1'!J16</f>
        <v>0</v>
      </c>
      <c r="G15" s="95">
        <f>'VPS1'!I16</f>
        <v>0</v>
      </c>
      <c r="H15" s="348"/>
      <c r="I15" s="348"/>
      <c r="J15" s="360"/>
      <c r="K15" s="348"/>
      <c r="L15" s="348"/>
      <c r="M15" s="348"/>
      <c r="N15" s="348"/>
      <c r="O15" s="348"/>
      <c r="P15" s="348"/>
      <c r="Q15" s="348"/>
    </row>
    <row r="16" spans="1:17" x14ac:dyDescent="0.3">
      <c r="B16" s="13" t="s">
        <v>36</v>
      </c>
      <c r="C16" s="227">
        <f>'VPS1'!C17</f>
        <v>0</v>
      </c>
      <c r="D16" s="94">
        <f>'VPS1'!D17</f>
        <v>0</v>
      </c>
      <c r="E16" s="94">
        <f>'VPS1'!E17</f>
        <v>0</v>
      </c>
      <c r="F16" s="95">
        <f>'VPS1'!J17</f>
        <v>0</v>
      </c>
      <c r="G16" s="95">
        <f>'VPS1'!I17</f>
        <v>0</v>
      </c>
      <c r="H16" s="348"/>
      <c r="I16" s="348"/>
      <c r="J16" s="360"/>
      <c r="K16" s="348"/>
      <c r="L16" s="348"/>
      <c r="M16" s="348"/>
      <c r="N16" s="348"/>
      <c r="O16" s="348"/>
      <c r="P16" s="348"/>
      <c r="Q16" s="348"/>
    </row>
    <row r="17" spans="2:17" x14ac:dyDescent="0.3">
      <c r="B17" s="13" t="s">
        <v>37</v>
      </c>
      <c r="C17" s="227">
        <f>'VPS1'!C18</f>
        <v>0</v>
      </c>
      <c r="D17" s="94">
        <f>'VPS1'!D18</f>
        <v>0</v>
      </c>
      <c r="E17" s="94">
        <f>'VPS1'!E18</f>
        <v>0</v>
      </c>
      <c r="F17" s="95">
        <f>'VPS1'!J18</f>
        <v>0</v>
      </c>
      <c r="G17" s="95">
        <f>'VPS1'!I18</f>
        <v>0</v>
      </c>
      <c r="H17" s="348"/>
      <c r="I17" s="348"/>
      <c r="J17" s="360"/>
      <c r="K17" s="348"/>
      <c r="L17" s="348"/>
      <c r="M17" s="348"/>
      <c r="N17" s="348"/>
      <c r="O17" s="348"/>
      <c r="P17" s="348"/>
      <c r="Q17" s="348"/>
    </row>
    <row r="18" spans="2:17" x14ac:dyDescent="0.3">
      <c r="B18" s="13" t="s">
        <v>38</v>
      </c>
      <c r="C18" s="227">
        <f>'VPS1'!C19</f>
        <v>0</v>
      </c>
      <c r="D18" s="94">
        <f>'VPS1'!D19</f>
        <v>0</v>
      </c>
      <c r="E18" s="94">
        <f>'VPS1'!E19</f>
        <v>0</v>
      </c>
      <c r="F18" s="95">
        <f>'VPS1'!J19</f>
        <v>0</v>
      </c>
      <c r="G18" s="95">
        <f>'VPS1'!I19</f>
        <v>0</v>
      </c>
      <c r="H18" s="348"/>
      <c r="I18" s="348"/>
      <c r="J18" s="360"/>
      <c r="K18" s="348"/>
      <c r="L18" s="348"/>
      <c r="M18" s="348"/>
      <c r="N18" s="348"/>
      <c r="O18" s="348"/>
      <c r="P18" s="348"/>
      <c r="Q18" s="348"/>
    </row>
    <row r="19" spans="2:17" x14ac:dyDescent="0.3">
      <c r="B19" s="13" t="s">
        <v>39</v>
      </c>
      <c r="C19" s="227">
        <f>'VPS1'!C20</f>
        <v>0</v>
      </c>
      <c r="D19" s="94">
        <f>'VPS1'!D20</f>
        <v>0</v>
      </c>
      <c r="E19" s="94">
        <f>'VPS1'!E20</f>
        <v>0</v>
      </c>
      <c r="F19" s="95">
        <f>'VPS1'!J20</f>
        <v>0</v>
      </c>
      <c r="G19" s="95">
        <f>'VPS1'!I20</f>
        <v>0</v>
      </c>
      <c r="H19" s="348"/>
      <c r="I19" s="348"/>
      <c r="J19" s="360"/>
      <c r="K19" s="348"/>
      <c r="L19" s="348"/>
      <c r="M19" s="348"/>
      <c r="N19" s="348"/>
      <c r="O19" s="348"/>
      <c r="P19" s="348"/>
      <c r="Q19" s="348"/>
    </row>
    <row r="20" spans="2:17" x14ac:dyDescent="0.3">
      <c r="B20" s="13" t="s">
        <v>40</v>
      </c>
      <c r="C20" s="227">
        <f>'VPS1'!C21</f>
        <v>0</v>
      </c>
      <c r="D20" s="94">
        <f>'VPS1'!D21</f>
        <v>0</v>
      </c>
      <c r="E20" s="94">
        <f>'VPS1'!E21</f>
        <v>0</v>
      </c>
      <c r="F20" s="95">
        <f>'VPS1'!J21</f>
        <v>0</v>
      </c>
      <c r="G20" s="95">
        <f>'VPS1'!I21</f>
        <v>0</v>
      </c>
      <c r="H20" s="348"/>
      <c r="I20" s="348"/>
      <c r="J20" s="360"/>
      <c r="K20" s="348"/>
      <c r="L20" s="348"/>
      <c r="M20" s="348"/>
      <c r="N20" s="348"/>
      <c r="O20" s="348"/>
      <c r="P20" s="348"/>
      <c r="Q20" s="348"/>
    </row>
    <row r="21" spans="2:17" x14ac:dyDescent="0.3">
      <c r="B21" s="13" t="s">
        <v>41</v>
      </c>
      <c r="C21" s="227">
        <f>'VPS1'!C22</f>
        <v>0</v>
      </c>
      <c r="D21" s="94">
        <f>'VPS1'!D22</f>
        <v>0</v>
      </c>
      <c r="E21" s="94">
        <f>'VPS1'!E22</f>
        <v>0</v>
      </c>
      <c r="F21" s="95">
        <f>'VPS1'!J22</f>
        <v>0</v>
      </c>
      <c r="G21" s="95">
        <f>'VPS1'!I22</f>
        <v>0</v>
      </c>
      <c r="H21" s="348"/>
      <c r="I21" s="348"/>
      <c r="J21" s="360"/>
      <c r="K21" s="348"/>
      <c r="L21" s="348"/>
      <c r="M21" s="348"/>
      <c r="N21" s="348"/>
      <c r="O21" s="348"/>
      <c r="P21" s="348"/>
      <c r="Q21" s="348"/>
    </row>
    <row r="22" spans="2:17" x14ac:dyDescent="0.3">
      <c r="B22" s="13" t="s">
        <v>42</v>
      </c>
      <c r="C22" s="227">
        <f>'VPS1'!C23</f>
        <v>0</v>
      </c>
      <c r="D22" s="94">
        <f>'VPS1'!D23</f>
        <v>0</v>
      </c>
      <c r="E22" s="94">
        <f>'VPS1'!E23</f>
        <v>0</v>
      </c>
      <c r="F22" s="95">
        <f>'VPS1'!J23</f>
        <v>0</v>
      </c>
      <c r="G22" s="95">
        <f>'VPS1'!I23</f>
        <v>0</v>
      </c>
      <c r="H22" s="348"/>
      <c r="I22" s="348"/>
      <c r="J22" s="360"/>
      <c r="K22" s="348"/>
      <c r="L22" s="348"/>
      <c r="M22" s="348"/>
      <c r="N22" s="348"/>
      <c r="O22" s="348"/>
      <c r="P22" s="348"/>
      <c r="Q22" s="348"/>
    </row>
    <row r="23" spans="2:17" x14ac:dyDescent="0.3">
      <c r="B23" s="13" t="s">
        <v>43</v>
      </c>
      <c r="C23" s="227">
        <f>'VPS1'!C24</f>
        <v>0</v>
      </c>
      <c r="D23" s="94">
        <f>'VPS1'!D24</f>
        <v>0</v>
      </c>
      <c r="E23" s="94">
        <f>'VPS1'!E24</f>
        <v>0</v>
      </c>
      <c r="F23" s="95">
        <f>'VPS1'!J24</f>
        <v>0</v>
      </c>
      <c r="G23" s="95">
        <f>'VPS1'!I24</f>
        <v>0</v>
      </c>
      <c r="H23" s="348"/>
      <c r="I23" s="348"/>
      <c r="J23" s="360"/>
      <c r="K23" s="348"/>
      <c r="L23" s="348"/>
      <c r="M23" s="348"/>
      <c r="N23" s="348"/>
      <c r="O23" s="348"/>
      <c r="P23" s="348"/>
      <c r="Q23" s="348"/>
    </row>
    <row r="24" spans="2:17" x14ac:dyDescent="0.3">
      <c r="B24" s="13" t="s">
        <v>44</v>
      </c>
      <c r="C24" s="227">
        <f>'VPS1'!C25</f>
        <v>0</v>
      </c>
      <c r="D24" s="94">
        <f>'VPS1'!D25</f>
        <v>0</v>
      </c>
      <c r="E24" s="94">
        <f>'VPS1'!E25</f>
        <v>0</v>
      </c>
      <c r="F24" s="95">
        <f>'VPS1'!J25</f>
        <v>0</v>
      </c>
      <c r="G24" s="95">
        <f>'VPS1'!I25</f>
        <v>0</v>
      </c>
      <c r="H24" s="348"/>
      <c r="I24" s="348"/>
      <c r="J24" s="360"/>
      <c r="K24" s="348"/>
      <c r="L24" s="348"/>
      <c r="M24" s="348"/>
      <c r="N24" s="348"/>
      <c r="O24" s="348"/>
      <c r="P24" s="348"/>
      <c r="Q24" s="348"/>
    </row>
    <row r="25" spans="2:17" x14ac:dyDescent="0.3">
      <c r="B25" s="13" t="s">
        <v>45</v>
      </c>
      <c r="C25" s="227">
        <f>'VPS1'!C26</f>
        <v>0</v>
      </c>
      <c r="D25" s="94">
        <f>'VPS1'!D26</f>
        <v>0</v>
      </c>
      <c r="E25" s="94">
        <f>'VPS1'!E26</f>
        <v>0</v>
      </c>
      <c r="F25" s="95">
        <f>'VPS1'!J26</f>
        <v>0</v>
      </c>
      <c r="G25" s="95">
        <f>'VPS1'!I26</f>
        <v>0</v>
      </c>
      <c r="H25" s="348"/>
      <c r="I25" s="348"/>
      <c r="J25" s="360"/>
      <c r="K25" s="348"/>
      <c r="L25" s="348"/>
      <c r="M25" s="348"/>
      <c r="N25" s="348"/>
      <c r="O25" s="348"/>
      <c r="P25" s="348"/>
      <c r="Q25" s="348"/>
    </row>
    <row r="26" spans="2:17" x14ac:dyDescent="0.3">
      <c r="B26" s="13" t="s">
        <v>46</v>
      </c>
      <c r="C26" s="227">
        <f>'VPS1'!C27</f>
        <v>0</v>
      </c>
      <c r="D26" s="94">
        <f>'VPS1'!D27</f>
        <v>0</v>
      </c>
      <c r="E26" s="94">
        <f>'VPS1'!E27</f>
        <v>0</v>
      </c>
      <c r="F26" s="95">
        <f>'VPS1'!J27</f>
        <v>0</v>
      </c>
      <c r="G26" s="95">
        <f>'VPS1'!I27</f>
        <v>0</v>
      </c>
      <c r="H26" s="348"/>
      <c r="I26" s="348"/>
      <c r="J26" s="360"/>
      <c r="K26" s="348"/>
      <c r="L26" s="348"/>
      <c r="M26" s="348"/>
      <c r="N26" s="348"/>
      <c r="O26" s="348"/>
      <c r="P26" s="348"/>
      <c r="Q26" s="348"/>
    </row>
    <row r="27" spans="2:17" x14ac:dyDescent="0.3">
      <c r="B27" s="13" t="s">
        <v>47</v>
      </c>
      <c r="C27" s="227">
        <f>'VPS1'!C28</f>
        <v>0</v>
      </c>
      <c r="D27" s="94">
        <f>'VPS1'!D28</f>
        <v>0</v>
      </c>
      <c r="E27" s="94">
        <f>'VPS1'!E28</f>
        <v>0</v>
      </c>
      <c r="F27" s="95">
        <f>'VPS1'!J28</f>
        <v>0</v>
      </c>
      <c r="G27" s="95">
        <f>'VPS1'!I28</f>
        <v>0</v>
      </c>
      <c r="H27" s="348"/>
      <c r="I27" s="348"/>
      <c r="J27" s="360"/>
      <c r="K27" s="348"/>
      <c r="L27" s="348"/>
      <c r="M27" s="348"/>
      <c r="N27" s="348"/>
      <c r="O27" s="348"/>
      <c r="P27" s="348"/>
      <c r="Q27" s="348"/>
    </row>
    <row r="28" spans="2:17" x14ac:dyDescent="0.3">
      <c r="B28" s="13" t="s">
        <v>48</v>
      </c>
      <c r="C28" s="227">
        <f>'VPS1'!C29</f>
        <v>0</v>
      </c>
      <c r="D28" s="94">
        <f>'VPS1'!D29</f>
        <v>0</v>
      </c>
      <c r="E28" s="94">
        <f>'VPS1'!E29</f>
        <v>0</v>
      </c>
      <c r="F28" s="95">
        <f>'VPS1'!J29</f>
        <v>0</v>
      </c>
      <c r="G28" s="95">
        <f>'VPS1'!I29</f>
        <v>0</v>
      </c>
      <c r="H28" s="348"/>
      <c r="I28" s="348"/>
      <c r="J28" s="360"/>
      <c r="K28" s="348"/>
      <c r="L28" s="348"/>
      <c r="M28" s="348"/>
      <c r="N28" s="348"/>
      <c r="O28" s="348"/>
      <c r="P28" s="348"/>
      <c r="Q28" s="348"/>
    </row>
    <row r="31" spans="2:17" x14ac:dyDescent="0.3">
      <c r="B31" s="32"/>
      <c r="C31" s="32"/>
      <c r="D31" s="34" t="s">
        <v>91</v>
      </c>
    </row>
    <row r="32" spans="2:17" ht="28.8" x14ac:dyDescent="0.3">
      <c r="B32" s="35" t="s">
        <v>85</v>
      </c>
      <c r="C32" s="35"/>
      <c r="D32" s="33" t="s">
        <v>690</v>
      </c>
    </row>
    <row r="33" spans="2:4" ht="43.2" x14ac:dyDescent="0.3">
      <c r="B33" s="371" t="s">
        <v>692</v>
      </c>
      <c r="C33" s="32"/>
      <c r="D33" s="33" t="s">
        <v>693</v>
      </c>
    </row>
  </sheetData>
  <phoneticPr fontId="18" type="noConversion"/>
  <pageMargins left="0.7" right="0.7" top="0.75" bottom="0.75" header="0.3" footer="0.3"/>
  <ignoredErrors>
    <ignoredError sqref="D9:F28" unlockedFormula="1"/>
  </ignoredErrors>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workbookViewId="0">
      <selection activeCell="C8" sqref="C8:H14"/>
    </sheetView>
  </sheetViews>
  <sheetFormatPr defaultRowHeight="14.4" x14ac:dyDescent="0.3"/>
  <cols>
    <col min="1" max="1" width="13.44140625" customWidth="1"/>
    <col min="2" max="2" width="19.33203125" customWidth="1"/>
    <col min="3" max="9" width="11" customWidth="1"/>
    <col min="10" max="10" width="21.6640625" customWidth="1"/>
  </cols>
  <sheetData>
    <row r="1" spans="1:10" ht="18" x14ac:dyDescent="0.3">
      <c r="A1" s="41"/>
      <c r="B1" s="1" t="s">
        <v>669</v>
      </c>
    </row>
    <row r="2" spans="1:10" x14ac:dyDescent="0.3">
      <c r="A2" s="328" t="s">
        <v>613</v>
      </c>
      <c r="B2" t="s">
        <v>614</v>
      </c>
    </row>
    <row r="3" spans="1:10" x14ac:dyDescent="0.3">
      <c r="A3" s="328" t="s">
        <v>615</v>
      </c>
      <c r="B3" t="s">
        <v>616</v>
      </c>
    </row>
    <row r="6" spans="1:10" x14ac:dyDescent="0.3">
      <c r="B6" s="5">
        <v>1</v>
      </c>
      <c r="C6" s="5">
        <v>2</v>
      </c>
      <c r="D6" s="5">
        <v>3</v>
      </c>
      <c r="E6" s="42">
        <v>4</v>
      </c>
      <c r="F6" s="42">
        <v>5</v>
      </c>
      <c r="G6" s="42">
        <v>6</v>
      </c>
      <c r="H6" s="42">
        <v>7</v>
      </c>
      <c r="I6" s="42">
        <v>8</v>
      </c>
      <c r="J6" s="42">
        <v>9</v>
      </c>
    </row>
    <row r="7" spans="1:10" ht="24.6" customHeight="1" x14ac:dyDescent="0.3">
      <c r="B7" s="44" t="s">
        <v>670</v>
      </c>
      <c r="C7" s="44">
        <v>2024</v>
      </c>
      <c r="D7" s="44">
        <v>2025</v>
      </c>
      <c r="E7" s="45">
        <v>2026</v>
      </c>
      <c r="F7" s="44">
        <v>2027</v>
      </c>
      <c r="G7" s="44">
        <v>2028</v>
      </c>
      <c r="H7" s="45">
        <v>2029</v>
      </c>
      <c r="I7" s="44" t="s">
        <v>90</v>
      </c>
      <c r="J7" s="345" t="s">
        <v>444</v>
      </c>
    </row>
    <row r="8" spans="1:10" ht="24.6" customHeight="1" x14ac:dyDescent="0.3">
      <c r="B8" s="344" t="s">
        <v>466</v>
      </c>
      <c r="C8" s="349"/>
      <c r="D8" s="350"/>
      <c r="E8" s="351"/>
      <c r="F8" s="351"/>
      <c r="G8" s="352"/>
      <c r="H8" s="352"/>
      <c r="I8" s="353">
        <f>SUM(C8:H8)</f>
        <v>0</v>
      </c>
      <c r="J8" s="315" t="str">
        <f>IF(I8='VPS2'!H8,"Gerai","Klaida, nesutampa su VPS2 suma")</f>
        <v>Gerai</v>
      </c>
    </row>
    <row r="9" spans="1:10" ht="24.6" customHeight="1" x14ac:dyDescent="0.3">
      <c r="B9" s="344" t="s">
        <v>467</v>
      </c>
      <c r="C9" s="349"/>
      <c r="D9" s="350"/>
      <c r="E9" s="351"/>
      <c r="F9" s="351"/>
      <c r="G9" s="352"/>
      <c r="H9" s="352"/>
      <c r="I9" s="353">
        <f t="shared" ref="I9:I14" si="0">SUM(C9:H9)</f>
        <v>0</v>
      </c>
      <c r="J9" s="315" t="str">
        <f>IF(I9='VPS2'!I8,"Gerai","Klaida, nesutampa su VPS2 suma")</f>
        <v>Gerai</v>
      </c>
    </row>
    <row r="10" spans="1:10" ht="24.6" customHeight="1" x14ac:dyDescent="0.3">
      <c r="B10" s="344" t="s">
        <v>86</v>
      </c>
      <c r="C10" s="354"/>
      <c r="D10" s="355"/>
      <c r="E10" s="356">
        <v>4</v>
      </c>
      <c r="F10" s="356">
        <v>2</v>
      </c>
      <c r="G10" s="357">
        <v>3</v>
      </c>
      <c r="H10" s="357">
        <v>7</v>
      </c>
      <c r="I10" s="358">
        <f t="shared" si="0"/>
        <v>16</v>
      </c>
      <c r="J10" s="315" t="str">
        <f>IF(I10='VPS2'!J8,"Gerai","Klaida, nesutampa su VPS2 suma")</f>
        <v>Gerai</v>
      </c>
    </row>
    <row r="11" spans="1:10" ht="24.6" customHeight="1" x14ac:dyDescent="0.3">
      <c r="B11" s="344" t="s">
        <v>468</v>
      </c>
      <c r="C11" s="349"/>
      <c r="D11" s="350"/>
      <c r="E11" s="351">
        <v>4</v>
      </c>
      <c r="F11" s="351">
        <v>2</v>
      </c>
      <c r="G11" s="352">
        <v>3</v>
      </c>
      <c r="H11" s="352">
        <v>7</v>
      </c>
      <c r="I11" s="353">
        <f t="shared" si="0"/>
        <v>16</v>
      </c>
      <c r="J11" s="315" t="str">
        <f>IF(I11='VPS2'!K8,"Gerai","Klaida, nesutampa su VPS2 suma")</f>
        <v>Gerai</v>
      </c>
    </row>
    <row r="12" spans="1:10" ht="24.6" customHeight="1" x14ac:dyDescent="0.3">
      <c r="B12" s="344" t="s">
        <v>469</v>
      </c>
      <c r="C12" s="349"/>
      <c r="D12" s="350"/>
      <c r="E12" s="351"/>
      <c r="F12" s="351"/>
      <c r="G12" s="352"/>
      <c r="H12" s="352"/>
      <c r="I12" s="353">
        <f t="shared" si="0"/>
        <v>0</v>
      </c>
      <c r="J12" s="315" t="str">
        <f>IF(I12='VPS2'!L8,"Gerai","Klaida, nesutampa su VPS2 suma")</f>
        <v>Gerai</v>
      </c>
    </row>
    <row r="13" spans="1:10" ht="24.6" customHeight="1" x14ac:dyDescent="0.3">
      <c r="B13" s="344" t="s">
        <v>87</v>
      </c>
      <c r="C13" s="349"/>
      <c r="D13" s="350"/>
      <c r="E13" s="351">
        <v>226</v>
      </c>
      <c r="F13" s="351">
        <v>230</v>
      </c>
      <c r="G13" s="352">
        <v>226</v>
      </c>
      <c r="H13" s="352">
        <v>382</v>
      </c>
      <c r="I13" s="353">
        <f t="shared" si="0"/>
        <v>1064</v>
      </c>
      <c r="J13" s="315" t="str">
        <f>IF(I13='VPS2'!M8,"Gerai","Klaida, nesutampa su VPS2 suma")</f>
        <v>Gerai</v>
      </c>
    </row>
    <row r="14" spans="1:10" ht="24.6" customHeight="1" x14ac:dyDescent="0.3">
      <c r="B14" s="344" t="s">
        <v>470</v>
      </c>
      <c r="C14" s="349"/>
      <c r="D14" s="350">
        <v>20</v>
      </c>
      <c r="E14" s="351">
        <v>30</v>
      </c>
      <c r="F14" s="351">
        <v>20</v>
      </c>
      <c r="G14" s="352">
        <v>20</v>
      </c>
      <c r="H14" s="352">
        <v>30</v>
      </c>
      <c r="I14" s="353">
        <f t="shared" si="0"/>
        <v>120</v>
      </c>
      <c r="J14" s="315" t="str">
        <f>IF(I14='VPS2'!N8,"Gerai","Klaida, nesutampa su VPS2 suma")</f>
        <v>Gerai</v>
      </c>
    </row>
    <row r="17" spans="2:6" x14ac:dyDescent="0.3">
      <c r="B17" s="32"/>
      <c r="C17" s="408" t="s">
        <v>671</v>
      </c>
      <c r="D17" s="408"/>
      <c r="E17" s="408"/>
      <c r="F17" s="408"/>
    </row>
    <row r="18" spans="2:6" ht="52.2" customHeight="1" x14ac:dyDescent="0.3">
      <c r="B18" s="35">
        <v>1</v>
      </c>
      <c r="C18" s="409" t="s">
        <v>672</v>
      </c>
      <c r="D18" s="409"/>
      <c r="E18" s="409"/>
      <c r="F18" s="409"/>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8"/>
  <sheetViews>
    <sheetView topLeftCell="A4" workbookViewId="0">
      <selection activeCell="E13" sqref="E13"/>
    </sheetView>
  </sheetViews>
  <sheetFormatPr defaultColWidth="8.88671875" defaultRowHeight="14.4" x14ac:dyDescent="0.3"/>
  <cols>
    <col min="1" max="1" width="14" style="56" customWidth="1"/>
    <col min="2" max="2" width="25" style="56" customWidth="1"/>
    <col min="3" max="5" width="13.109375" style="56" customWidth="1"/>
    <col min="6" max="8" width="16.44140625" style="56" customWidth="1"/>
    <col min="9" max="16384" width="8.88671875" style="56"/>
  </cols>
  <sheetData>
    <row r="1" spans="1:8" ht="18" x14ac:dyDescent="0.3">
      <c r="A1" s="59"/>
      <c r="B1" s="410" t="s">
        <v>92</v>
      </c>
      <c r="C1" s="410"/>
      <c r="D1" s="410"/>
      <c r="E1" s="410"/>
      <c r="F1" s="410"/>
      <c r="G1" s="410"/>
      <c r="H1" s="410"/>
    </row>
    <row r="2" spans="1:8" ht="14.4" customHeight="1" x14ac:dyDescent="0.3">
      <c r="A2" s="59"/>
      <c r="B2" s="324"/>
      <c r="C2" s="324"/>
      <c r="D2" s="324"/>
      <c r="E2" s="324"/>
      <c r="F2" s="324"/>
      <c r="G2" s="324"/>
      <c r="H2" s="324"/>
    </row>
    <row r="3" spans="1:8" ht="14.4" customHeight="1" x14ac:dyDescent="0.3">
      <c r="A3" s="329" t="s">
        <v>613</v>
      </c>
      <c r="B3" s="326" t="s">
        <v>618</v>
      </c>
      <c r="C3" s="324"/>
      <c r="D3" s="324"/>
      <c r="E3" s="324"/>
      <c r="F3" s="324"/>
      <c r="G3" s="324"/>
      <c r="H3" s="324"/>
    </row>
    <row r="4" spans="1:8" ht="14.4" customHeight="1" x14ac:dyDescent="0.3">
      <c r="A4" s="329" t="s">
        <v>615</v>
      </c>
      <c r="B4" s="327" t="s">
        <v>619</v>
      </c>
      <c r="C4" s="57"/>
      <c r="D4" s="57"/>
      <c r="E4" s="57"/>
      <c r="F4" s="57"/>
      <c r="G4" s="57"/>
      <c r="H4" s="57"/>
    </row>
    <row r="5" spans="1:8" ht="14.4" customHeight="1" x14ac:dyDescent="0.3">
      <c r="A5" s="58"/>
      <c r="B5" s="58"/>
      <c r="C5" s="58"/>
      <c r="D5" s="58"/>
      <c r="E5" s="58"/>
      <c r="F5" s="58"/>
      <c r="G5" s="58"/>
      <c r="H5" s="58"/>
    </row>
    <row r="6" spans="1:8" ht="48.6" customHeight="1" x14ac:dyDescent="0.3">
      <c r="A6" s="60" t="s">
        <v>93</v>
      </c>
      <c r="B6" s="60" t="s">
        <v>94</v>
      </c>
      <c r="C6" s="60" t="s">
        <v>95</v>
      </c>
      <c r="D6" s="60" t="s">
        <v>96</v>
      </c>
      <c r="E6" s="60" t="s">
        <v>97</v>
      </c>
      <c r="F6" s="60" t="s">
        <v>98</v>
      </c>
      <c r="G6" s="60" t="s">
        <v>99</v>
      </c>
      <c r="H6" s="60" t="s">
        <v>100</v>
      </c>
    </row>
    <row r="7" spans="1:8" ht="152.4" customHeight="1" x14ac:dyDescent="0.3">
      <c r="A7" s="61" t="s">
        <v>101</v>
      </c>
      <c r="B7" s="61" t="s">
        <v>102</v>
      </c>
      <c r="C7" s="61" t="s">
        <v>516</v>
      </c>
      <c r="D7" s="61" t="s">
        <v>516</v>
      </c>
      <c r="E7" s="61" t="s">
        <v>517</v>
      </c>
      <c r="F7" s="61" t="s">
        <v>103</v>
      </c>
      <c r="G7" s="61" t="s">
        <v>103</v>
      </c>
      <c r="H7" s="61" t="s">
        <v>103</v>
      </c>
    </row>
    <row r="8" spans="1:8" x14ac:dyDescent="0.3">
      <c r="A8" s="62" t="s">
        <v>90</v>
      </c>
      <c r="B8" s="62"/>
      <c r="C8" s="62"/>
      <c r="D8" s="62"/>
      <c r="E8" s="62">
        <f>SUM(E9:E38)</f>
        <v>16</v>
      </c>
      <c r="F8" s="63"/>
      <c r="G8" s="62"/>
      <c r="H8" s="62"/>
    </row>
    <row r="9" spans="1:8" x14ac:dyDescent="0.3">
      <c r="A9" s="11" t="str">
        <f>IF(F9&gt;0,'VPS1'!C10,0)</f>
        <v>MARI</v>
      </c>
      <c r="B9" s="64" t="s">
        <v>104</v>
      </c>
      <c r="C9" s="65">
        <v>45402</v>
      </c>
      <c r="D9" s="65">
        <v>45443</v>
      </c>
      <c r="E9" s="30">
        <v>1</v>
      </c>
      <c r="F9" s="66">
        <f>D9-C9</f>
        <v>41</v>
      </c>
      <c r="G9" s="64">
        <f>YEAR(C9)</f>
        <v>2024</v>
      </c>
      <c r="H9" s="64">
        <f>YEAR(D9)</f>
        <v>2024</v>
      </c>
    </row>
    <row r="10" spans="1:8" x14ac:dyDescent="0.3">
      <c r="A10" s="11" t="str">
        <f>IF(F10&gt;0,'VPS1'!C11,0)</f>
        <v>MARI</v>
      </c>
      <c r="B10" s="64" t="s">
        <v>105</v>
      </c>
      <c r="C10" s="65">
        <v>45566</v>
      </c>
      <c r="D10" s="65">
        <v>45596</v>
      </c>
      <c r="E10" s="30">
        <v>3</v>
      </c>
      <c r="F10" s="66">
        <f t="shared" ref="F10:F38" si="0">D10-C10</f>
        <v>30</v>
      </c>
      <c r="G10" s="64">
        <f t="shared" ref="G10:H38" si="1">YEAR(C10)</f>
        <v>2024</v>
      </c>
      <c r="H10" s="64">
        <f t="shared" si="1"/>
        <v>2024</v>
      </c>
    </row>
    <row r="11" spans="1:8" x14ac:dyDescent="0.3">
      <c r="A11" s="11" t="str">
        <f>IF(F11&gt;0,'VPS1'!C12,0)</f>
        <v>MARI</v>
      </c>
      <c r="B11" s="64" t="s">
        <v>106</v>
      </c>
      <c r="C11" s="65">
        <v>45566</v>
      </c>
      <c r="D11" s="65">
        <v>45596</v>
      </c>
      <c r="E11" s="30">
        <v>1</v>
      </c>
      <c r="F11" s="66">
        <f t="shared" si="0"/>
        <v>30</v>
      </c>
      <c r="G11" s="64">
        <f t="shared" si="1"/>
        <v>2024</v>
      </c>
      <c r="H11" s="64">
        <f t="shared" si="1"/>
        <v>2024</v>
      </c>
    </row>
    <row r="12" spans="1:8" x14ac:dyDescent="0.3">
      <c r="A12" s="11" t="str">
        <f>IF(F12&gt;0,'VPS1'!$C$13,0)</f>
        <v>MARI</v>
      </c>
      <c r="B12" s="64" t="s">
        <v>107</v>
      </c>
      <c r="C12" s="65">
        <v>45778</v>
      </c>
      <c r="D12" s="65">
        <v>45808</v>
      </c>
      <c r="E12" s="30">
        <v>4</v>
      </c>
      <c r="F12" s="66">
        <f t="shared" si="0"/>
        <v>30</v>
      </c>
      <c r="G12" s="64">
        <f t="shared" si="1"/>
        <v>2025</v>
      </c>
      <c r="H12" s="64">
        <f t="shared" si="1"/>
        <v>2025</v>
      </c>
    </row>
    <row r="13" spans="1:8" x14ac:dyDescent="0.3">
      <c r="A13" s="11" t="str">
        <f>IF(F13&gt;0,'VPS1'!$C$13,0)</f>
        <v>MARI</v>
      </c>
      <c r="B13" s="64" t="s">
        <v>108</v>
      </c>
      <c r="C13" s="65">
        <v>45870</v>
      </c>
      <c r="D13" s="65">
        <v>45900</v>
      </c>
      <c r="E13" s="30">
        <v>3</v>
      </c>
      <c r="F13" s="66">
        <f t="shared" si="0"/>
        <v>30</v>
      </c>
      <c r="G13" s="64">
        <f t="shared" si="1"/>
        <v>2025</v>
      </c>
      <c r="H13" s="64">
        <f t="shared" si="1"/>
        <v>2025</v>
      </c>
    </row>
    <row r="14" spans="1:8" x14ac:dyDescent="0.3">
      <c r="A14" s="11" t="str">
        <f>IF(F14&gt;0,'VPS1'!$C$13,0)</f>
        <v>MARI</v>
      </c>
      <c r="B14" s="64" t="s">
        <v>109</v>
      </c>
      <c r="C14" s="65">
        <v>45931</v>
      </c>
      <c r="D14" s="65">
        <v>45961</v>
      </c>
      <c r="E14" s="30">
        <v>3</v>
      </c>
      <c r="F14" s="66">
        <f t="shared" si="0"/>
        <v>30</v>
      </c>
      <c r="G14" s="64">
        <f t="shared" si="1"/>
        <v>2025</v>
      </c>
      <c r="H14" s="64">
        <f t="shared" si="1"/>
        <v>2025</v>
      </c>
    </row>
    <row r="15" spans="1:8" x14ac:dyDescent="0.3">
      <c r="A15" s="11" t="str">
        <f>IF(F15&gt;0,'VPS1'!$C$13,0)</f>
        <v>MARI</v>
      </c>
      <c r="B15" s="64" t="s">
        <v>110</v>
      </c>
      <c r="C15" s="65">
        <v>45931</v>
      </c>
      <c r="D15" s="65">
        <v>45961</v>
      </c>
      <c r="E15" s="30">
        <v>1</v>
      </c>
      <c r="F15" s="66">
        <f t="shared" si="0"/>
        <v>30</v>
      </c>
      <c r="G15" s="64">
        <f t="shared" si="1"/>
        <v>2025</v>
      </c>
      <c r="H15" s="64">
        <f t="shared" si="1"/>
        <v>2025</v>
      </c>
    </row>
    <row r="16" spans="1:8" x14ac:dyDescent="0.3">
      <c r="A16" s="11">
        <f>IF(F16&gt;0,'VPS1'!C17,0)</f>
        <v>0</v>
      </c>
      <c r="B16" s="64" t="s">
        <v>111</v>
      </c>
      <c r="C16" s="65"/>
      <c r="D16" s="65"/>
      <c r="E16" s="30"/>
      <c r="F16" s="66">
        <f t="shared" si="0"/>
        <v>0</v>
      </c>
      <c r="G16" s="64">
        <f t="shared" si="1"/>
        <v>1900</v>
      </c>
      <c r="H16" s="64">
        <f t="shared" si="1"/>
        <v>1900</v>
      </c>
    </row>
    <row r="17" spans="1:8" x14ac:dyDescent="0.3">
      <c r="A17" s="11">
        <f>IF(F17&gt;0,'VPS1'!C18,0)</f>
        <v>0</v>
      </c>
      <c r="B17" s="64" t="s">
        <v>112</v>
      </c>
      <c r="C17" s="65"/>
      <c r="D17" s="65"/>
      <c r="E17" s="30"/>
      <c r="F17" s="66">
        <f t="shared" si="0"/>
        <v>0</v>
      </c>
      <c r="G17" s="64">
        <f t="shared" si="1"/>
        <v>1900</v>
      </c>
      <c r="H17" s="64">
        <f t="shared" si="1"/>
        <v>1900</v>
      </c>
    </row>
    <row r="18" spans="1:8" x14ac:dyDescent="0.3">
      <c r="A18" s="11">
        <f>IF(F18&gt;0,'VPS1'!C19,0)</f>
        <v>0</v>
      </c>
      <c r="B18" s="64" t="s">
        <v>113</v>
      </c>
      <c r="C18" s="65"/>
      <c r="D18" s="65"/>
      <c r="E18" s="30"/>
      <c r="F18" s="66">
        <f t="shared" si="0"/>
        <v>0</v>
      </c>
      <c r="G18" s="64">
        <f t="shared" si="1"/>
        <v>1900</v>
      </c>
      <c r="H18" s="64">
        <f t="shared" si="1"/>
        <v>1900</v>
      </c>
    </row>
    <row r="19" spans="1:8" x14ac:dyDescent="0.3">
      <c r="A19" s="11">
        <f>IF(F19&gt;0,'VPS1'!C20,0)</f>
        <v>0</v>
      </c>
      <c r="B19" s="64" t="s">
        <v>114</v>
      </c>
      <c r="C19" s="65"/>
      <c r="D19" s="65"/>
      <c r="E19" s="30"/>
      <c r="F19" s="66">
        <f t="shared" si="0"/>
        <v>0</v>
      </c>
      <c r="G19" s="64">
        <f t="shared" si="1"/>
        <v>1900</v>
      </c>
      <c r="H19" s="64">
        <f t="shared" si="1"/>
        <v>1900</v>
      </c>
    </row>
    <row r="20" spans="1:8" x14ac:dyDescent="0.3">
      <c r="A20" s="11">
        <f>IF(F20&gt;0,'VPS1'!C21,0)</f>
        <v>0</v>
      </c>
      <c r="B20" s="64" t="s">
        <v>115</v>
      </c>
      <c r="C20" s="65"/>
      <c r="D20" s="65"/>
      <c r="E20" s="30"/>
      <c r="F20" s="66">
        <f t="shared" si="0"/>
        <v>0</v>
      </c>
      <c r="G20" s="64">
        <f t="shared" si="1"/>
        <v>1900</v>
      </c>
      <c r="H20" s="64">
        <f t="shared" si="1"/>
        <v>1900</v>
      </c>
    </row>
    <row r="21" spans="1:8" x14ac:dyDescent="0.3">
      <c r="A21" s="11">
        <f>IF(F21&gt;0,'VPS1'!C22,0)</f>
        <v>0</v>
      </c>
      <c r="B21" s="64" t="s">
        <v>116</v>
      </c>
      <c r="C21" s="65"/>
      <c r="D21" s="65"/>
      <c r="E21" s="30"/>
      <c r="F21" s="66">
        <f t="shared" si="0"/>
        <v>0</v>
      </c>
      <c r="G21" s="64">
        <f t="shared" si="1"/>
        <v>1900</v>
      </c>
      <c r="H21" s="64">
        <f t="shared" si="1"/>
        <v>1900</v>
      </c>
    </row>
    <row r="22" spans="1:8" x14ac:dyDescent="0.3">
      <c r="A22" s="11">
        <f>IF(F22&gt;0,'VPS1'!C23,0)</f>
        <v>0</v>
      </c>
      <c r="B22" s="64" t="s">
        <v>117</v>
      </c>
      <c r="C22" s="65"/>
      <c r="D22" s="65"/>
      <c r="E22" s="30"/>
      <c r="F22" s="66">
        <f t="shared" si="0"/>
        <v>0</v>
      </c>
      <c r="G22" s="64">
        <f t="shared" si="1"/>
        <v>1900</v>
      </c>
      <c r="H22" s="64">
        <f t="shared" si="1"/>
        <v>1900</v>
      </c>
    </row>
    <row r="23" spans="1:8" x14ac:dyDescent="0.3">
      <c r="A23" s="11">
        <f>IF(F23&gt;0,'VPS1'!C24,0)</f>
        <v>0</v>
      </c>
      <c r="B23" s="64" t="s">
        <v>118</v>
      </c>
      <c r="C23" s="65"/>
      <c r="D23" s="65"/>
      <c r="E23" s="30"/>
      <c r="F23" s="66">
        <f t="shared" si="0"/>
        <v>0</v>
      </c>
      <c r="G23" s="64">
        <f t="shared" si="1"/>
        <v>1900</v>
      </c>
      <c r="H23" s="64">
        <f t="shared" si="1"/>
        <v>1900</v>
      </c>
    </row>
    <row r="24" spans="1:8" x14ac:dyDescent="0.3">
      <c r="A24" s="11">
        <f>IF(F24&gt;0,'VPS1'!C25,0)</f>
        <v>0</v>
      </c>
      <c r="B24" s="64" t="s">
        <v>119</v>
      </c>
      <c r="C24" s="65"/>
      <c r="D24" s="65"/>
      <c r="E24" s="30"/>
      <c r="F24" s="66">
        <f t="shared" si="0"/>
        <v>0</v>
      </c>
      <c r="G24" s="64">
        <f t="shared" si="1"/>
        <v>1900</v>
      </c>
      <c r="H24" s="64">
        <f t="shared" si="1"/>
        <v>1900</v>
      </c>
    </row>
    <row r="25" spans="1:8" x14ac:dyDescent="0.3">
      <c r="A25" s="11">
        <f>IF(F25&gt;0,'VPS1'!C26,0)</f>
        <v>0</v>
      </c>
      <c r="B25" s="64" t="s">
        <v>120</v>
      </c>
      <c r="C25" s="65"/>
      <c r="D25" s="65"/>
      <c r="E25" s="30"/>
      <c r="F25" s="66">
        <f t="shared" si="0"/>
        <v>0</v>
      </c>
      <c r="G25" s="64">
        <f t="shared" si="1"/>
        <v>1900</v>
      </c>
      <c r="H25" s="64">
        <f t="shared" si="1"/>
        <v>1900</v>
      </c>
    </row>
    <row r="26" spans="1:8" x14ac:dyDescent="0.3">
      <c r="A26" s="11">
        <f>IF(F26&gt;0,'VPS1'!C27,0)</f>
        <v>0</v>
      </c>
      <c r="B26" s="64" t="s">
        <v>121</v>
      </c>
      <c r="C26" s="65"/>
      <c r="D26" s="65"/>
      <c r="E26" s="30"/>
      <c r="F26" s="66">
        <f t="shared" si="0"/>
        <v>0</v>
      </c>
      <c r="G26" s="64">
        <f t="shared" si="1"/>
        <v>1900</v>
      </c>
      <c r="H26" s="64">
        <f t="shared" si="1"/>
        <v>1900</v>
      </c>
    </row>
    <row r="27" spans="1:8" x14ac:dyDescent="0.3">
      <c r="A27" s="11">
        <f>IF(F27&gt;0,'VPS1'!C28,0)</f>
        <v>0</v>
      </c>
      <c r="B27" s="64" t="s">
        <v>122</v>
      </c>
      <c r="C27" s="65"/>
      <c r="D27" s="65"/>
      <c r="E27" s="30"/>
      <c r="F27" s="66">
        <f t="shared" si="0"/>
        <v>0</v>
      </c>
      <c r="G27" s="64">
        <f t="shared" si="1"/>
        <v>1900</v>
      </c>
      <c r="H27" s="64">
        <f t="shared" si="1"/>
        <v>1900</v>
      </c>
    </row>
    <row r="28" spans="1:8" x14ac:dyDescent="0.3">
      <c r="A28" s="11">
        <f>IF(F28&gt;0,'VPS1'!C29,0)</f>
        <v>0</v>
      </c>
      <c r="B28" s="64" t="s">
        <v>123</v>
      </c>
      <c r="C28" s="65"/>
      <c r="D28" s="65"/>
      <c r="E28" s="30"/>
      <c r="F28" s="66">
        <f t="shared" si="0"/>
        <v>0</v>
      </c>
      <c r="G28" s="64">
        <f t="shared" si="1"/>
        <v>1900</v>
      </c>
      <c r="H28" s="64">
        <f t="shared" si="1"/>
        <v>1900</v>
      </c>
    </row>
    <row r="29" spans="1:8" x14ac:dyDescent="0.3">
      <c r="A29" s="11">
        <f>IF(F29&gt;0,'VPS1'!C30,0)</f>
        <v>0</v>
      </c>
      <c r="B29" s="64" t="s">
        <v>124</v>
      </c>
      <c r="C29" s="65"/>
      <c r="D29" s="65"/>
      <c r="E29" s="30"/>
      <c r="F29" s="66">
        <f t="shared" si="0"/>
        <v>0</v>
      </c>
      <c r="G29" s="64">
        <f t="shared" si="1"/>
        <v>1900</v>
      </c>
      <c r="H29" s="64">
        <f t="shared" si="1"/>
        <v>1900</v>
      </c>
    </row>
    <row r="30" spans="1:8" x14ac:dyDescent="0.3">
      <c r="A30" s="11">
        <f>IF(F30&gt;0,'VPS1'!C31,0)</f>
        <v>0</v>
      </c>
      <c r="B30" s="64" t="s">
        <v>125</v>
      </c>
      <c r="C30" s="65"/>
      <c r="D30" s="65"/>
      <c r="E30" s="30"/>
      <c r="F30" s="66">
        <f t="shared" si="0"/>
        <v>0</v>
      </c>
      <c r="G30" s="64">
        <f t="shared" si="1"/>
        <v>1900</v>
      </c>
      <c r="H30" s="64">
        <f t="shared" si="1"/>
        <v>1900</v>
      </c>
    </row>
    <row r="31" spans="1:8" x14ac:dyDescent="0.3">
      <c r="A31" s="11">
        <f>IF(F31&gt;0,'VPS1'!C32,0)</f>
        <v>0</v>
      </c>
      <c r="B31" s="64" t="s">
        <v>126</v>
      </c>
      <c r="C31" s="65"/>
      <c r="D31" s="65"/>
      <c r="E31" s="30"/>
      <c r="F31" s="66">
        <f t="shared" si="0"/>
        <v>0</v>
      </c>
      <c r="G31" s="64">
        <f t="shared" si="1"/>
        <v>1900</v>
      </c>
      <c r="H31" s="64">
        <f t="shared" si="1"/>
        <v>1900</v>
      </c>
    </row>
    <row r="32" spans="1:8" x14ac:dyDescent="0.3">
      <c r="A32" s="11">
        <f>IF(F32&gt;0,'VPS1'!C33,0)</f>
        <v>0</v>
      </c>
      <c r="B32" s="64" t="s">
        <v>127</v>
      </c>
      <c r="C32" s="65"/>
      <c r="D32" s="65"/>
      <c r="E32" s="30"/>
      <c r="F32" s="66">
        <f t="shared" si="0"/>
        <v>0</v>
      </c>
      <c r="G32" s="64">
        <f t="shared" si="1"/>
        <v>1900</v>
      </c>
      <c r="H32" s="64">
        <f t="shared" si="1"/>
        <v>1900</v>
      </c>
    </row>
    <row r="33" spans="1:8" x14ac:dyDescent="0.3">
      <c r="A33" s="11">
        <f>IF(F33&gt;0,'VPS1'!C34,0)</f>
        <v>0</v>
      </c>
      <c r="B33" s="64" t="s">
        <v>128</v>
      </c>
      <c r="C33" s="65"/>
      <c r="D33" s="65"/>
      <c r="E33" s="30"/>
      <c r="F33" s="66">
        <f t="shared" si="0"/>
        <v>0</v>
      </c>
      <c r="G33" s="64">
        <f t="shared" si="1"/>
        <v>1900</v>
      </c>
      <c r="H33" s="64">
        <f t="shared" si="1"/>
        <v>1900</v>
      </c>
    </row>
    <row r="34" spans="1:8" x14ac:dyDescent="0.3">
      <c r="A34" s="11">
        <f>IF(F34&gt;0,'VPS1'!C35,0)</f>
        <v>0</v>
      </c>
      <c r="B34" s="64" t="s">
        <v>129</v>
      </c>
      <c r="C34" s="65"/>
      <c r="D34" s="65"/>
      <c r="E34" s="30"/>
      <c r="F34" s="66">
        <f t="shared" si="0"/>
        <v>0</v>
      </c>
      <c r="G34" s="64">
        <f t="shared" si="1"/>
        <v>1900</v>
      </c>
      <c r="H34" s="64">
        <f t="shared" si="1"/>
        <v>1900</v>
      </c>
    </row>
    <row r="35" spans="1:8" x14ac:dyDescent="0.3">
      <c r="A35" s="11">
        <f>IF(F35&gt;0,'VPS1'!C36,0)</f>
        <v>0</v>
      </c>
      <c r="B35" s="64" t="s">
        <v>130</v>
      </c>
      <c r="C35" s="65"/>
      <c r="D35" s="65"/>
      <c r="E35" s="30"/>
      <c r="F35" s="66">
        <f t="shared" si="0"/>
        <v>0</v>
      </c>
      <c r="G35" s="64">
        <f t="shared" si="1"/>
        <v>1900</v>
      </c>
      <c r="H35" s="64">
        <f t="shared" si="1"/>
        <v>1900</v>
      </c>
    </row>
    <row r="36" spans="1:8" x14ac:dyDescent="0.3">
      <c r="A36" s="11">
        <f>IF(F36&gt;0,'VPS1'!C37,0)</f>
        <v>0</v>
      </c>
      <c r="B36" s="64" t="s">
        <v>131</v>
      </c>
      <c r="C36" s="65"/>
      <c r="D36" s="65"/>
      <c r="E36" s="30"/>
      <c r="F36" s="66">
        <f t="shared" si="0"/>
        <v>0</v>
      </c>
      <c r="G36" s="64">
        <f t="shared" si="1"/>
        <v>1900</v>
      </c>
      <c r="H36" s="64">
        <f t="shared" si="1"/>
        <v>1900</v>
      </c>
    </row>
    <row r="37" spans="1:8" x14ac:dyDescent="0.3">
      <c r="A37" s="11">
        <f>IF(F37&gt;0,'VPS1'!C38,0)</f>
        <v>0</v>
      </c>
      <c r="B37" s="64" t="s">
        <v>132</v>
      </c>
      <c r="C37" s="65"/>
      <c r="D37" s="65"/>
      <c r="E37" s="30"/>
      <c r="F37" s="66">
        <f t="shared" si="0"/>
        <v>0</v>
      </c>
      <c r="G37" s="64">
        <f t="shared" si="1"/>
        <v>1900</v>
      </c>
      <c r="H37" s="64">
        <f t="shared" si="1"/>
        <v>1900</v>
      </c>
    </row>
    <row r="38" spans="1:8" x14ac:dyDescent="0.3">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topLeftCell="D1" workbookViewId="0">
      <selection activeCell="D10" sqref="A10:XFD10"/>
    </sheetView>
  </sheetViews>
  <sheetFormatPr defaultColWidth="8.6640625" defaultRowHeight="14.4" x14ac:dyDescent="0.3"/>
  <cols>
    <col min="1" max="1" width="13.33203125" style="84" customWidth="1"/>
    <col min="2" max="3" width="16.33203125" style="90" customWidth="1"/>
    <col min="4" max="4" width="40" style="91" customWidth="1"/>
    <col min="5" max="6" width="26.5546875" style="84" customWidth="1"/>
    <col min="7" max="7" width="24" style="84" customWidth="1"/>
    <col min="8" max="8" width="10.6640625" style="91" customWidth="1"/>
    <col min="9" max="10" width="16.5546875" style="84" customWidth="1"/>
    <col min="11" max="40" width="10.6640625" style="84" customWidth="1"/>
    <col min="41" max="16384" width="8.6640625" style="84"/>
  </cols>
  <sheetData>
    <row r="1" spans="1:40" s="72" customFormat="1" ht="18" x14ac:dyDescent="0.3">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 x14ac:dyDescent="0.3">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 x14ac:dyDescent="0.3">
      <c r="A3" s="329" t="s">
        <v>613</v>
      </c>
      <c r="B3" s="326" t="s">
        <v>618</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2" customHeight="1" x14ac:dyDescent="0.3">
      <c r="A4" s="329" t="s">
        <v>615</v>
      </c>
      <c r="B4" s="327" t="s">
        <v>620</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3">
      <c r="B5" s="73"/>
      <c r="C5" s="73"/>
      <c r="D5" s="76"/>
      <c r="H5" s="77"/>
      <c r="K5" s="411" t="s">
        <v>139</v>
      </c>
      <c r="L5" s="411"/>
      <c r="M5" s="411"/>
      <c r="N5" s="411"/>
      <c r="O5" s="411"/>
      <c r="P5" s="411"/>
      <c r="Q5" s="411"/>
      <c r="R5" s="411"/>
      <c r="S5" s="411"/>
      <c r="T5" s="411"/>
      <c r="U5" s="411"/>
      <c r="V5" s="411"/>
      <c r="W5" s="411"/>
      <c r="X5" s="411"/>
      <c r="Y5" s="411"/>
      <c r="Z5" s="411"/>
      <c r="AA5" s="411"/>
      <c r="AB5" s="411"/>
      <c r="AC5" s="411"/>
      <c r="AD5" s="411"/>
      <c r="AE5" s="411"/>
      <c r="AF5" s="411"/>
      <c r="AG5" s="411"/>
      <c r="AH5" s="411"/>
      <c r="AI5" s="411"/>
      <c r="AJ5" s="411"/>
      <c r="AK5" s="411"/>
      <c r="AL5" s="411"/>
      <c r="AM5" s="411"/>
      <c r="AN5" s="411"/>
    </row>
    <row r="6" spans="1:40" s="80" customFormat="1" ht="115.2" x14ac:dyDescent="0.3">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43.2" x14ac:dyDescent="0.3">
      <c r="B7" s="81" t="s">
        <v>101</v>
      </c>
      <c r="C7" s="81" t="s">
        <v>101</v>
      </c>
      <c r="D7" s="81" t="s">
        <v>101</v>
      </c>
      <c r="E7" s="81" t="s">
        <v>101</v>
      </c>
      <c r="F7" s="81" t="s">
        <v>101</v>
      </c>
      <c r="G7" s="81" t="s">
        <v>101</v>
      </c>
      <c r="H7" s="82" t="s">
        <v>138</v>
      </c>
      <c r="I7" s="82" t="s">
        <v>138</v>
      </c>
      <c r="J7" s="82" t="s">
        <v>138</v>
      </c>
      <c r="K7" s="412" t="s">
        <v>625</v>
      </c>
      <c r="L7" s="413"/>
      <c r="M7" s="413"/>
      <c r="N7" s="413"/>
      <c r="O7" s="413"/>
      <c r="P7" s="413"/>
      <c r="Q7" s="413"/>
      <c r="R7" s="413"/>
      <c r="S7" s="413"/>
      <c r="T7" s="413"/>
      <c r="U7" s="413"/>
      <c r="V7" s="413"/>
      <c r="W7" s="413"/>
      <c r="X7" s="413"/>
      <c r="Y7" s="413"/>
      <c r="Z7" s="413"/>
      <c r="AA7" s="413"/>
      <c r="AB7" s="413"/>
      <c r="AC7" s="413"/>
      <c r="AD7" s="413"/>
      <c r="AE7" s="413"/>
      <c r="AF7" s="413"/>
      <c r="AG7" s="413"/>
      <c r="AH7" s="413"/>
      <c r="AI7" s="413"/>
      <c r="AJ7" s="413"/>
      <c r="AK7" s="413"/>
      <c r="AL7" s="413"/>
      <c r="AM7" s="414"/>
      <c r="AN7" s="82"/>
    </row>
    <row r="8" spans="1:40" x14ac:dyDescent="0.3">
      <c r="B8" s="79" t="s">
        <v>90</v>
      </c>
      <c r="C8" s="231"/>
      <c r="D8" s="232"/>
      <c r="E8" s="232"/>
      <c r="F8" s="233"/>
      <c r="G8" s="234">
        <f>SUM(G9:G28)</f>
        <v>1261564.8</v>
      </c>
      <c r="H8" s="235">
        <f>SUM(H9:H28)</f>
        <v>7</v>
      </c>
      <c r="I8" s="234">
        <f>SUM(I9:I28)</f>
        <v>865965.88</v>
      </c>
      <c r="J8" s="236">
        <f>IF(G8&gt;0,I8/G8,0)</f>
        <v>0.68642203713990746</v>
      </c>
      <c r="K8" s="237">
        <f t="shared" ref="K8:AN8" si="0">SUM(K9:K28)</f>
        <v>130000</v>
      </c>
      <c r="L8" s="237">
        <f t="shared" si="0"/>
        <v>75469.440000000002</v>
      </c>
      <c r="M8" s="237">
        <f t="shared" si="0"/>
        <v>130000</v>
      </c>
      <c r="N8" s="237">
        <f t="shared" si="0"/>
        <v>195000</v>
      </c>
      <c r="O8" s="237">
        <f t="shared" si="0"/>
        <v>130000</v>
      </c>
      <c r="P8" s="237">
        <f t="shared" si="0"/>
        <v>75496.44</v>
      </c>
      <c r="Q8" s="237">
        <f t="shared" si="0"/>
        <v>130000</v>
      </c>
      <c r="R8" s="237">
        <f t="shared" si="0"/>
        <v>0</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x14ac:dyDescent="0.3">
      <c r="B9" s="10" t="s">
        <v>12</v>
      </c>
      <c r="C9" s="226" t="str">
        <f>'VPS1'!C10</f>
        <v>MARI</v>
      </c>
      <c r="D9" s="101" t="str">
        <f>'VPS1'!D10</f>
        <v>Bendruomeniškumo skatinimas</v>
      </c>
      <c r="E9" s="103" t="str">
        <f>'VPS1'!J10</f>
        <v>MARI-LEADER-20VVG-09-01</v>
      </c>
      <c r="F9" s="103" t="str">
        <f>'VPS1'!I10</f>
        <v>LEADER-20VVG-09</v>
      </c>
      <c r="G9" s="104">
        <f>'VPS1'!G10</f>
        <v>251564.79999999999</v>
      </c>
      <c r="H9" s="102">
        <f t="shared" ref="H9:H28" si="1">COUNTIFS(K9:AN9,"&gt;0")</f>
        <v>2</v>
      </c>
      <c r="I9" s="104">
        <f>SUM(K9:AN9)</f>
        <v>150965.88</v>
      </c>
      <c r="J9" s="105">
        <f>IF(G9&gt;0,I9/G9,0)</f>
        <v>0.60010732821126012</v>
      </c>
      <c r="K9" s="89"/>
      <c r="L9" s="89">
        <v>75469.440000000002</v>
      </c>
      <c r="M9" s="89"/>
      <c r="N9" s="89"/>
      <c r="O9" s="89"/>
      <c r="P9" s="89">
        <v>75496.44</v>
      </c>
      <c r="Q9" s="89"/>
      <c r="R9" s="89"/>
      <c r="S9" s="89"/>
      <c r="T9" s="89"/>
      <c r="U9" s="89"/>
      <c r="V9" s="89"/>
      <c r="W9" s="89"/>
      <c r="X9" s="89"/>
      <c r="Y9" s="89"/>
      <c r="Z9" s="89"/>
      <c r="AA9" s="89"/>
      <c r="AB9" s="89"/>
      <c r="AC9" s="89"/>
      <c r="AD9" s="89"/>
      <c r="AE9" s="89"/>
      <c r="AF9" s="89"/>
      <c r="AG9" s="89"/>
      <c r="AH9" s="89"/>
      <c r="AI9" s="89"/>
      <c r="AJ9" s="89"/>
      <c r="AK9" s="89"/>
      <c r="AL9" s="89"/>
      <c r="AM9" s="89"/>
      <c r="AN9" s="89"/>
    </row>
    <row r="10" spans="1:40" x14ac:dyDescent="0.3">
      <c r="B10" s="10" t="s">
        <v>16</v>
      </c>
      <c r="C10" s="226" t="str">
        <f>'VPS1'!C11</f>
        <v>MARI</v>
      </c>
      <c r="D10" s="101" t="str">
        <f>'VPS1'!D11</f>
        <v>Ne žemės ūkio verslo kūrimas ir plėtra</v>
      </c>
      <c r="E10" s="103" t="str">
        <f>'VPS1'!J11</f>
        <v>MARI-LEADER-20VVG-03-02</v>
      </c>
      <c r="F10" s="103" t="str">
        <f>'VPS1'!I11</f>
        <v>LEADER-20VVG-03</v>
      </c>
      <c r="G10" s="104">
        <f>'VPS1'!G11</f>
        <v>650000</v>
      </c>
      <c r="H10" s="102">
        <f t="shared" si="1"/>
        <v>4</v>
      </c>
      <c r="I10" s="104">
        <f t="shared" ref="I10:I28" si="2">SUM(K10:AN10)</f>
        <v>585000</v>
      </c>
      <c r="J10" s="105">
        <f t="shared" ref="J10:J28" si="3">IF(G10&gt;0,I10/G10,0)</f>
        <v>0.9</v>
      </c>
      <c r="K10" s="89">
        <v>130000</v>
      </c>
      <c r="L10" s="89"/>
      <c r="M10" s="89">
        <v>130000</v>
      </c>
      <c r="N10" s="89">
        <v>195000</v>
      </c>
      <c r="O10" s="89"/>
      <c r="P10" s="89"/>
      <c r="Q10" s="89">
        <v>130000</v>
      </c>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x14ac:dyDescent="0.3">
      <c r="B11" s="10" t="s">
        <v>19</v>
      </c>
      <c r="C11" s="226" t="str">
        <f>'VPS1'!C12</f>
        <v>MARI</v>
      </c>
      <c r="D11" s="101" t="str">
        <f>'VPS1'!D12</f>
        <v>Bendruomeninio verslo kūrimas ir plėtra</v>
      </c>
      <c r="E11" s="103" t="str">
        <f>'VPS1'!J12</f>
        <v>MARI-LEADER-20VVG-07-03</v>
      </c>
      <c r="F11" s="103" t="str">
        <f>'VPS1'!I12</f>
        <v>LEADER-20VVG-07</v>
      </c>
      <c r="G11" s="104">
        <f>'VPS1'!G12</f>
        <v>100000</v>
      </c>
      <c r="H11" s="102">
        <f t="shared" si="1"/>
        <v>0</v>
      </c>
      <c r="I11" s="104">
        <f t="shared" si="2"/>
        <v>0</v>
      </c>
      <c r="J11" s="105">
        <f t="shared" si="3"/>
        <v>0</v>
      </c>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x14ac:dyDescent="0.3">
      <c r="B12" s="10" t="s">
        <v>22</v>
      </c>
      <c r="C12" s="226" t="str">
        <f>'VPS1'!C13</f>
        <v>MARI</v>
      </c>
      <c r="D12" s="101" t="str">
        <f>'VPS1'!D13</f>
        <v>Socialinio verslo kūrimas ir plėtra</v>
      </c>
      <c r="E12" s="103" t="str">
        <f>'VPS1'!J13</f>
        <v>MARI-LEADER-20VVG-06-04</v>
      </c>
      <c r="F12" s="103" t="str">
        <f>'VPS1'!I13</f>
        <v>LEADER-20VVG-06</v>
      </c>
      <c r="G12" s="104">
        <f>'VPS1'!G13</f>
        <v>260000</v>
      </c>
      <c r="H12" s="102">
        <f t="shared" si="1"/>
        <v>1</v>
      </c>
      <c r="I12" s="104">
        <f t="shared" si="2"/>
        <v>130000</v>
      </c>
      <c r="J12" s="105">
        <f t="shared" si="3"/>
        <v>0.5</v>
      </c>
      <c r="K12" s="89"/>
      <c r="L12" s="89"/>
      <c r="M12" s="89"/>
      <c r="N12" s="89"/>
      <c r="O12" s="89">
        <v>130000</v>
      </c>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3">
      <c r="B13" s="10" t="s">
        <v>25</v>
      </c>
      <c r="C13" s="226">
        <f>'VPS1'!C14</f>
        <v>0</v>
      </c>
      <c r="D13" s="101">
        <f>'VPS1'!D14</f>
        <v>0</v>
      </c>
      <c r="E13" s="103">
        <f>'VPS1'!J14</f>
        <v>0</v>
      </c>
      <c r="F13" s="103">
        <f>'VPS1'!I14</f>
        <v>0</v>
      </c>
      <c r="G13" s="104">
        <f>'VPS1'!G14</f>
        <v>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x14ac:dyDescent="0.3">
      <c r="B14" s="10" t="s">
        <v>28</v>
      </c>
      <c r="C14" s="226">
        <f>'VPS1'!C15</f>
        <v>0</v>
      </c>
      <c r="D14" s="101">
        <f>'VPS1'!D15</f>
        <v>0</v>
      </c>
      <c r="E14" s="103">
        <f>'VPS1'!J15</f>
        <v>0</v>
      </c>
      <c r="F14" s="103">
        <f>'VPS1'!I15</f>
        <v>0</v>
      </c>
      <c r="G14" s="104">
        <f>'VPS1'!G15</f>
        <v>0</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3">
      <c r="B15" s="10" t="s">
        <v>31</v>
      </c>
      <c r="C15" s="226">
        <f>'VPS1'!C16</f>
        <v>0</v>
      </c>
      <c r="D15" s="101">
        <f>'VPS1'!D16</f>
        <v>0</v>
      </c>
      <c r="E15" s="103">
        <f>'VPS1'!J16</f>
        <v>0</v>
      </c>
      <c r="F15" s="103">
        <f>'VPS1'!I16</f>
        <v>0</v>
      </c>
      <c r="G15" s="104">
        <f>'VPS1'!G16</f>
        <v>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3">
      <c r="B16" s="10" t="s">
        <v>36</v>
      </c>
      <c r="C16" s="226">
        <f>'VPS1'!C17</f>
        <v>0</v>
      </c>
      <c r="D16" s="101">
        <f>'VPS1'!D17</f>
        <v>0</v>
      </c>
      <c r="E16" s="103">
        <f>'VPS1'!J17</f>
        <v>0</v>
      </c>
      <c r="F16" s="103">
        <f>'VPS1'!I17</f>
        <v>0</v>
      </c>
      <c r="G16" s="104">
        <f>'VPS1'!G17</f>
        <v>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x14ac:dyDescent="0.3">
      <c r="B17" s="10" t="s">
        <v>37</v>
      </c>
      <c r="C17" s="226">
        <f>'VPS1'!C18</f>
        <v>0</v>
      </c>
      <c r="D17" s="101">
        <f>'VPS1'!D18</f>
        <v>0</v>
      </c>
      <c r="E17" s="103">
        <f>'VPS1'!J18</f>
        <v>0</v>
      </c>
      <c r="F17" s="103">
        <f>'VPS1'!I18</f>
        <v>0</v>
      </c>
      <c r="G17" s="104">
        <f>'VPS1'!G18</f>
        <v>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3">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3">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3">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3">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3">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3">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3">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3">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3">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3">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 thickBot="1" x14ac:dyDescent="0.35">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3">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topLeftCell="C1" workbookViewId="0">
      <selection activeCell="L13" sqref="L13"/>
    </sheetView>
  </sheetViews>
  <sheetFormatPr defaultColWidth="8.6640625" defaultRowHeight="14.4" x14ac:dyDescent="0.3"/>
  <cols>
    <col min="1" max="1" width="11" style="78" customWidth="1"/>
    <col min="2" max="3" width="16.5546875" style="73" customWidth="1"/>
    <col min="4" max="5" width="31.6640625" style="77" customWidth="1"/>
    <col min="6" max="6" width="28.33203125" style="77" customWidth="1"/>
    <col min="7" max="7" width="12.6640625" style="78" customWidth="1"/>
    <col min="8" max="37" width="5.6640625" style="78" customWidth="1"/>
    <col min="38" max="16384" width="8.6640625" style="78"/>
  </cols>
  <sheetData>
    <row r="1" spans="1:37" s="71" customFormat="1" ht="18" x14ac:dyDescent="0.3">
      <c r="B1" s="93" t="s">
        <v>577</v>
      </c>
      <c r="C1" s="93"/>
    </row>
    <row r="2" spans="1:37" s="71" customFormat="1" ht="18" x14ac:dyDescent="0.3">
      <c r="B2" s="93"/>
      <c r="C2" s="93"/>
    </row>
    <row r="3" spans="1:37" s="71" customFormat="1" ht="18" x14ac:dyDescent="0.3">
      <c r="A3" s="329" t="s">
        <v>613</v>
      </c>
      <c r="B3" s="326" t="s">
        <v>618</v>
      </c>
      <c r="C3" s="93"/>
    </row>
    <row r="4" spans="1:37" s="71" customFormat="1" x14ac:dyDescent="0.3">
      <c r="A4" s="329" t="s">
        <v>615</v>
      </c>
      <c r="B4" s="327" t="s">
        <v>621</v>
      </c>
      <c r="C4" s="73"/>
      <c r="D4" s="74"/>
      <c r="E4" s="74"/>
      <c r="F4" s="75"/>
    </row>
    <row r="5" spans="1:37" x14ac:dyDescent="0.3">
      <c r="D5" s="76"/>
      <c r="E5" s="76"/>
      <c r="H5" s="411" t="s">
        <v>142</v>
      </c>
      <c r="I5" s="411"/>
      <c r="J5" s="411"/>
      <c r="K5" s="411"/>
      <c r="L5" s="411"/>
      <c r="M5" s="411"/>
      <c r="N5" s="411"/>
      <c r="O5" s="411"/>
      <c r="P5" s="411"/>
      <c r="Q5" s="411"/>
      <c r="R5" s="411"/>
      <c r="S5" s="411"/>
      <c r="T5" s="411"/>
      <c r="U5" s="411"/>
      <c r="V5" s="411"/>
      <c r="W5" s="411"/>
      <c r="X5" s="411"/>
      <c r="Y5" s="411"/>
      <c r="Z5" s="411"/>
      <c r="AA5" s="411"/>
      <c r="AB5" s="411"/>
      <c r="AC5" s="411"/>
      <c r="AD5" s="411"/>
      <c r="AE5" s="411"/>
      <c r="AF5" s="411"/>
      <c r="AG5" s="411"/>
      <c r="AH5" s="411"/>
      <c r="AI5" s="411"/>
      <c r="AJ5" s="411"/>
      <c r="AK5" s="411"/>
    </row>
    <row r="6" spans="1:37" s="80" customFormat="1" ht="57.6" x14ac:dyDescent="0.3">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3.2" x14ac:dyDescent="0.3">
      <c r="B7" s="81" t="s">
        <v>101</v>
      </c>
      <c r="C7" s="81" t="s">
        <v>445</v>
      </c>
      <c r="D7" s="81" t="s">
        <v>101</v>
      </c>
      <c r="E7" s="81" t="s">
        <v>101</v>
      </c>
      <c r="F7" s="81" t="s">
        <v>101</v>
      </c>
      <c r="G7" s="82" t="s">
        <v>138</v>
      </c>
      <c r="H7" s="412" t="s">
        <v>519</v>
      </c>
      <c r="I7" s="413"/>
      <c r="J7" s="413"/>
      <c r="K7" s="413"/>
      <c r="L7" s="413"/>
      <c r="M7" s="413"/>
      <c r="N7" s="413"/>
      <c r="O7" s="413"/>
      <c r="P7" s="413"/>
      <c r="Q7" s="413"/>
      <c r="R7" s="413"/>
      <c r="S7" s="413"/>
      <c r="T7" s="413"/>
      <c r="U7" s="413"/>
      <c r="V7" s="413"/>
      <c r="W7" s="413"/>
      <c r="X7" s="413"/>
      <c r="Y7" s="413"/>
      <c r="Z7" s="413"/>
      <c r="AA7" s="413"/>
      <c r="AB7" s="413"/>
      <c r="AC7" s="413"/>
      <c r="AD7" s="413"/>
      <c r="AE7" s="413"/>
      <c r="AF7" s="413"/>
      <c r="AG7" s="413"/>
      <c r="AH7" s="413"/>
      <c r="AI7" s="413"/>
      <c r="AJ7" s="414"/>
      <c r="AK7" s="82"/>
    </row>
    <row r="8" spans="1:37" s="80" customFormat="1" x14ac:dyDescent="0.3">
      <c r="B8" s="79" t="s">
        <v>90</v>
      </c>
      <c r="C8" s="79"/>
      <c r="D8" s="79"/>
      <c r="E8" s="79"/>
      <c r="F8" s="79"/>
      <c r="G8" s="111">
        <f t="shared" ref="G8:AK8" si="0">SUM(G9:G28)</f>
        <v>16</v>
      </c>
      <c r="H8" s="111">
        <f t="shared" si="0"/>
        <v>1</v>
      </c>
      <c r="I8" s="111">
        <f t="shared" si="0"/>
        <v>3</v>
      </c>
      <c r="J8" s="111">
        <f t="shared" si="0"/>
        <v>1</v>
      </c>
      <c r="K8" s="111">
        <f t="shared" si="0"/>
        <v>4</v>
      </c>
      <c r="L8" s="111">
        <f t="shared" si="0"/>
        <v>3</v>
      </c>
      <c r="M8" s="111">
        <f t="shared" si="0"/>
        <v>3</v>
      </c>
      <c r="N8" s="111">
        <f t="shared" si="0"/>
        <v>1</v>
      </c>
      <c r="O8" s="111">
        <f t="shared" si="0"/>
        <v>0</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x14ac:dyDescent="0.3">
      <c r="B9" s="108" t="s">
        <v>12</v>
      </c>
      <c r="C9" s="238" t="str">
        <f>'VPS1'!C10</f>
        <v>MARI</v>
      </c>
      <c r="D9" s="101" t="str">
        <f>'VPS1'!D10</f>
        <v>Bendruomeniškumo skatinimas</v>
      </c>
      <c r="E9" s="86" t="str">
        <f>'VPS1'!I10</f>
        <v>LEADER-20VVG-09</v>
      </c>
      <c r="F9" s="86" t="str">
        <f>'VPS1'!J10</f>
        <v>MARI-LEADER-20VVG-09-01</v>
      </c>
      <c r="G9" s="112">
        <f>SUM(H9:AK9)</f>
        <v>6</v>
      </c>
      <c r="H9" s="113"/>
      <c r="I9" s="113">
        <v>3</v>
      </c>
      <c r="J9" s="113"/>
      <c r="K9" s="113"/>
      <c r="L9" s="113"/>
      <c r="M9" s="113">
        <v>3</v>
      </c>
      <c r="N9" s="113"/>
      <c r="O9" s="113"/>
      <c r="P9" s="113"/>
      <c r="Q9" s="113"/>
      <c r="R9" s="113"/>
      <c r="S9" s="113"/>
      <c r="T9" s="113"/>
      <c r="U9" s="113"/>
      <c r="V9" s="113"/>
      <c r="W9" s="113"/>
      <c r="X9" s="113"/>
      <c r="Y9" s="113"/>
      <c r="Z9" s="113"/>
      <c r="AA9" s="113"/>
      <c r="AB9" s="113"/>
      <c r="AC9" s="113"/>
      <c r="AD9" s="113"/>
      <c r="AE9" s="113"/>
      <c r="AF9" s="113"/>
      <c r="AG9" s="113"/>
      <c r="AH9" s="113"/>
      <c r="AI9" s="113"/>
      <c r="AJ9" s="113"/>
      <c r="AK9" s="113"/>
    </row>
    <row r="10" spans="1:37" ht="28.8" x14ac:dyDescent="0.3">
      <c r="B10" s="108" t="s">
        <v>16</v>
      </c>
      <c r="C10" s="238" t="str">
        <f>'VPS1'!C11</f>
        <v>MARI</v>
      </c>
      <c r="D10" s="101" t="str">
        <f>'VPS1'!D11</f>
        <v>Ne žemės ūkio verslo kūrimas ir plėtra</v>
      </c>
      <c r="E10" s="86" t="str">
        <f>'VPS1'!I11</f>
        <v>LEADER-20VVG-03</v>
      </c>
      <c r="F10" s="86" t="str">
        <f>'VPS1'!J11</f>
        <v>MARI-LEADER-20VVG-03-02</v>
      </c>
      <c r="G10" s="112">
        <f t="shared" ref="G10:G28" si="1">SUM(H10:AK10)</f>
        <v>7</v>
      </c>
      <c r="H10" s="113">
        <v>1</v>
      </c>
      <c r="I10" s="113"/>
      <c r="J10" s="113">
        <v>1</v>
      </c>
      <c r="K10" s="113">
        <v>4</v>
      </c>
      <c r="L10" s="113"/>
      <c r="M10" s="113"/>
      <c r="N10" s="113">
        <v>1</v>
      </c>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28.8" x14ac:dyDescent="0.3">
      <c r="B11" s="108" t="s">
        <v>19</v>
      </c>
      <c r="C11" s="238" t="str">
        <f>'VPS1'!C12</f>
        <v>MARI</v>
      </c>
      <c r="D11" s="101" t="str">
        <f>'VPS1'!D12</f>
        <v>Bendruomeninio verslo kūrimas ir plėtra</v>
      </c>
      <c r="E11" s="86" t="str">
        <f>'VPS1'!I12</f>
        <v>LEADER-20VVG-07</v>
      </c>
      <c r="F11" s="86" t="str">
        <f>'VPS1'!J12</f>
        <v>MARI-LEADER-20VVG-07-03</v>
      </c>
      <c r="G11" s="112">
        <f t="shared" si="1"/>
        <v>0</v>
      </c>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x14ac:dyDescent="0.3">
      <c r="B12" s="108" t="s">
        <v>22</v>
      </c>
      <c r="C12" s="238" t="str">
        <f>'VPS1'!C13</f>
        <v>MARI</v>
      </c>
      <c r="D12" s="101" t="str">
        <f>'VPS1'!D13</f>
        <v>Socialinio verslo kūrimas ir plėtra</v>
      </c>
      <c r="E12" s="86" t="str">
        <f>'VPS1'!I13</f>
        <v>LEADER-20VVG-06</v>
      </c>
      <c r="F12" s="86" t="str">
        <f>'VPS1'!J13</f>
        <v>MARI-LEADER-20VVG-06-04</v>
      </c>
      <c r="G12" s="112">
        <f t="shared" si="1"/>
        <v>3</v>
      </c>
      <c r="H12" s="113"/>
      <c r="I12" s="113"/>
      <c r="J12" s="113"/>
      <c r="K12" s="113"/>
      <c r="L12" s="113">
        <v>3</v>
      </c>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x14ac:dyDescent="0.3">
      <c r="B13" s="108" t="s">
        <v>25</v>
      </c>
      <c r="C13" s="238">
        <f>'VPS1'!C14</f>
        <v>0</v>
      </c>
      <c r="D13" s="101">
        <f>'VPS1'!D14</f>
        <v>0</v>
      </c>
      <c r="E13" s="86">
        <f>'VPS1'!I14</f>
        <v>0</v>
      </c>
      <c r="F13" s="86">
        <f>'VPS1'!J14</f>
        <v>0</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x14ac:dyDescent="0.3">
      <c r="B14" s="108" t="s">
        <v>28</v>
      </c>
      <c r="C14" s="238">
        <f>'VPS1'!C15</f>
        <v>0</v>
      </c>
      <c r="D14" s="101">
        <f>'VPS1'!D15</f>
        <v>0</v>
      </c>
      <c r="E14" s="86">
        <f>'VPS1'!I15</f>
        <v>0</v>
      </c>
      <c r="F14" s="86">
        <f>'VPS1'!J15</f>
        <v>0</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x14ac:dyDescent="0.3">
      <c r="B15" s="108" t="s">
        <v>31</v>
      </c>
      <c r="C15" s="238">
        <f>'VPS1'!C16</f>
        <v>0</v>
      </c>
      <c r="D15" s="101">
        <f>'VPS1'!D16</f>
        <v>0</v>
      </c>
      <c r="E15" s="86">
        <f>'VPS1'!I16</f>
        <v>0</v>
      </c>
      <c r="F15" s="86">
        <f>'VPS1'!J16</f>
        <v>0</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3">
      <c r="B16" s="108" t="s">
        <v>36</v>
      </c>
      <c r="C16" s="238">
        <f>'VPS1'!C17</f>
        <v>0</v>
      </c>
      <c r="D16" s="101">
        <f>'VPS1'!D17</f>
        <v>0</v>
      </c>
      <c r="E16" s="86">
        <f>'VPS1'!I17</f>
        <v>0</v>
      </c>
      <c r="F16" s="86">
        <f>'VPS1'!J17</f>
        <v>0</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x14ac:dyDescent="0.3">
      <c r="B17" s="108" t="s">
        <v>37</v>
      </c>
      <c r="C17" s="238">
        <f>'VPS1'!C18</f>
        <v>0</v>
      </c>
      <c r="D17" s="101">
        <f>'VPS1'!D18</f>
        <v>0</v>
      </c>
      <c r="E17" s="86">
        <f>'VPS1'!I18</f>
        <v>0</v>
      </c>
      <c r="F17" s="86">
        <f>'VPS1'!J18</f>
        <v>0</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3">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3">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3">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3">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3">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3">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3">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3">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3">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3">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 thickBot="1" x14ac:dyDescent="0.35">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8"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topLeftCell="G1" workbookViewId="0">
      <selection activeCell="N10" sqref="N10"/>
    </sheetView>
  </sheetViews>
  <sheetFormatPr defaultColWidth="8.6640625" defaultRowHeight="14.4" x14ac:dyDescent="0.3"/>
  <cols>
    <col min="1" max="1" width="12.5546875" style="84" customWidth="1"/>
    <col min="2" max="3" width="16.5546875" style="90" customWidth="1"/>
    <col min="4" max="4" width="37.33203125" style="84" customWidth="1"/>
    <col min="5" max="5" width="26.44140625" style="84" customWidth="1"/>
    <col min="6" max="8" width="16.5546875" style="84" customWidth="1"/>
    <col min="9" max="38" width="10.6640625" style="84" customWidth="1"/>
    <col min="39" max="16384" width="8.6640625" style="84"/>
  </cols>
  <sheetData>
    <row r="1" spans="1:38" s="72" customFormat="1" ht="18" x14ac:dyDescent="0.3">
      <c r="B1" s="93" t="s">
        <v>578</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 x14ac:dyDescent="0.3">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 x14ac:dyDescent="0.3">
      <c r="A3" s="329" t="s">
        <v>613</v>
      </c>
      <c r="B3" s="326" t="s">
        <v>618</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399999999999999" customHeight="1" x14ac:dyDescent="0.3">
      <c r="A4" s="329" t="s">
        <v>615</v>
      </c>
      <c r="B4" s="327" t="s">
        <v>622</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3">
      <c r="B5" s="73"/>
      <c r="C5" s="73"/>
      <c r="I5" s="411" t="s">
        <v>143</v>
      </c>
      <c r="J5" s="411"/>
      <c r="K5" s="411"/>
      <c r="L5" s="411"/>
      <c r="M5" s="411"/>
      <c r="N5" s="411"/>
      <c r="O5" s="411"/>
      <c r="P5" s="411"/>
      <c r="Q5" s="411"/>
      <c r="R5" s="411"/>
      <c r="S5" s="411"/>
      <c r="T5" s="411"/>
      <c r="U5" s="411"/>
      <c r="V5" s="411"/>
      <c r="W5" s="411"/>
      <c r="X5" s="411"/>
      <c r="Y5" s="411"/>
      <c r="Z5" s="411"/>
      <c r="AA5" s="411"/>
      <c r="AB5" s="411"/>
      <c r="AC5" s="411"/>
      <c r="AD5" s="411"/>
      <c r="AE5" s="411"/>
      <c r="AF5" s="411"/>
      <c r="AG5" s="411"/>
      <c r="AH5" s="411"/>
      <c r="AI5" s="411"/>
      <c r="AJ5" s="411"/>
      <c r="AK5" s="411"/>
      <c r="AL5" s="411"/>
    </row>
    <row r="6" spans="1:38" s="80" customFormat="1" ht="100.8" x14ac:dyDescent="0.3">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3.2" x14ac:dyDescent="0.3">
      <c r="B7" s="81" t="s">
        <v>101</v>
      </c>
      <c r="C7" s="81" t="s">
        <v>101</v>
      </c>
      <c r="D7" s="81" t="s">
        <v>101</v>
      </c>
      <c r="E7" s="81" t="s">
        <v>101</v>
      </c>
      <c r="F7" s="81" t="s">
        <v>101</v>
      </c>
      <c r="G7" s="82" t="s">
        <v>138</v>
      </c>
      <c r="H7" s="82" t="s">
        <v>138</v>
      </c>
      <c r="I7" s="412" t="s">
        <v>518</v>
      </c>
      <c r="J7" s="413"/>
      <c r="K7" s="413"/>
      <c r="L7" s="413"/>
      <c r="M7" s="413"/>
      <c r="N7" s="413"/>
      <c r="O7" s="413"/>
      <c r="P7" s="413"/>
      <c r="Q7" s="413"/>
      <c r="R7" s="413"/>
      <c r="S7" s="413"/>
      <c r="T7" s="413"/>
      <c r="U7" s="413"/>
      <c r="V7" s="413"/>
      <c r="W7" s="413"/>
      <c r="X7" s="413"/>
      <c r="Y7" s="413"/>
      <c r="Z7" s="413"/>
      <c r="AA7" s="413"/>
      <c r="AB7" s="413"/>
      <c r="AC7" s="413"/>
      <c r="AD7" s="413"/>
      <c r="AE7" s="413"/>
      <c r="AF7" s="413"/>
      <c r="AG7" s="413"/>
      <c r="AH7" s="413"/>
      <c r="AI7" s="413"/>
      <c r="AJ7" s="413"/>
      <c r="AK7" s="414"/>
      <c r="AL7" s="82"/>
    </row>
    <row r="8" spans="1:38" x14ac:dyDescent="0.3">
      <c r="B8" s="79" t="s">
        <v>90</v>
      </c>
      <c r="C8" s="240"/>
      <c r="D8" s="96"/>
      <c r="E8" s="96"/>
      <c r="F8" s="97">
        <f>SUM(F9:F28)</f>
        <v>1261564.8</v>
      </c>
      <c r="G8" s="97">
        <f>SUM(G9:G28)</f>
        <v>749827.47</v>
      </c>
      <c r="H8" s="98">
        <f>IF(G8&gt;0,G8/F8,0)</f>
        <v>0.59436302439636868</v>
      </c>
      <c r="I8" s="99">
        <f t="shared" ref="I8:AL8" si="0">SUM(I9:I28)</f>
        <v>58498.46</v>
      </c>
      <c r="J8" s="99">
        <f t="shared" si="0"/>
        <v>75464.509999999995</v>
      </c>
      <c r="K8" s="99">
        <f t="shared" si="0"/>
        <v>64998.83</v>
      </c>
      <c r="L8" s="99">
        <f t="shared" si="0"/>
        <v>216177.85</v>
      </c>
      <c r="M8" s="99">
        <f t="shared" si="0"/>
        <v>194985.76</v>
      </c>
      <c r="N8" s="99">
        <f t="shared" si="0"/>
        <v>75427.02</v>
      </c>
      <c r="O8" s="99">
        <f t="shared" si="0"/>
        <v>64275.040000000001</v>
      </c>
      <c r="P8" s="99">
        <f t="shared" si="0"/>
        <v>0</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x14ac:dyDescent="0.3">
      <c r="B9" s="108" t="s">
        <v>12</v>
      </c>
      <c r="C9" s="239" t="str">
        <f>'VPS1'!C10</f>
        <v>MARI</v>
      </c>
      <c r="D9" s="114" t="str">
        <f>'VPS1'!D10</f>
        <v>Bendruomeniškumo skatinimas</v>
      </c>
      <c r="E9" s="85" t="str">
        <f>'VPS1'!J10</f>
        <v>MARI-LEADER-20VVG-09-01</v>
      </c>
      <c r="F9" s="87">
        <f>'VPS1'!G10</f>
        <v>251564.79999999999</v>
      </c>
      <c r="G9" s="87">
        <f>SUM(I9:AL9)</f>
        <v>150891.53</v>
      </c>
      <c r="H9" s="88">
        <f>IF(G9&gt;0,G9/F9,0)</f>
        <v>0.59981177811840136</v>
      </c>
      <c r="I9" s="89"/>
      <c r="J9" s="89">
        <v>75464.509999999995</v>
      </c>
      <c r="K9" s="89"/>
      <c r="L9" s="89"/>
      <c r="M9" s="89"/>
      <c r="N9" s="89">
        <v>75427.02</v>
      </c>
      <c r="O9" s="89"/>
      <c r="P9" s="89"/>
      <c r="Q9" s="89"/>
      <c r="R9" s="89"/>
      <c r="S9" s="89"/>
      <c r="T9" s="89"/>
      <c r="U9" s="89"/>
      <c r="V9" s="89"/>
      <c r="W9" s="89"/>
      <c r="X9" s="89"/>
      <c r="Y9" s="89"/>
      <c r="Z9" s="89"/>
      <c r="AA9" s="89"/>
      <c r="AB9" s="89"/>
      <c r="AC9" s="89"/>
      <c r="AD9" s="89"/>
      <c r="AE9" s="89"/>
      <c r="AF9" s="89"/>
      <c r="AG9" s="89"/>
      <c r="AH9" s="89"/>
      <c r="AI9" s="89"/>
      <c r="AJ9" s="89"/>
      <c r="AK9" s="89"/>
      <c r="AL9" s="89"/>
    </row>
    <row r="10" spans="1:38" x14ac:dyDescent="0.3">
      <c r="B10" s="108" t="s">
        <v>16</v>
      </c>
      <c r="C10" s="239" t="str">
        <f>'VPS1'!C11</f>
        <v>MARI</v>
      </c>
      <c r="D10" s="114" t="str">
        <f>'VPS1'!D11</f>
        <v>Ne žemės ūkio verslo kūrimas ir plėtra</v>
      </c>
      <c r="E10" s="85" t="str">
        <f>'VPS1'!J11</f>
        <v>MARI-LEADER-20VVG-03-02</v>
      </c>
      <c r="F10" s="87">
        <f>'VPS1'!G11</f>
        <v>650000</v>
      </c>
      <c r="G10" s="87">
        <f t="shared" ref="G10:G28" si="1">SUM(I10:AL10)</f>
        <v>403950.18</v>
      </c>
      <c r="H10" s="88">
        <f t="shared" ref="H10:H28" si="2">IF(G10&gt;0,G10/F10,0)</f>
        <v>0.62146181538461542</v>
      </c>
      <c r="I10" s="89">
        <v>58498.46</v>
      </c>
      <c r="J10" s="89"/>
      <c r="K10" s="89">
        <v>64998.83</v>
      </c>
      <c r="L10" s="89">
        <v>216177.85</v>
      </c>
      <c r="M10" s="89"/>
      <c r="N10" s="89"/>
      <c r="O10" s="89">
        <v>64275.040000000001</v>
      </c>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x14ac:dyDescent="0.3">
      <c r="B11" s="108" t="s">
        <v>19</v>
      </c>
      <c r="C11" s="239" t="str">
        <f>'VPS1'!C12</f>
        <v>MARI</v>
      </c>
      <c r="D11" s="114" t="str">
        <f>'VPS1'!D12</f>
        <v>Bendruomeninio verslo kūrimas ir plėtra</v>
      </c>
      <c r="E11" s="85" t="str">
        <f>'VPS1'!J12</f>
        <v>MARI-LEADER-20VVG-07-03</v>
      </c>
      <c r="F11" s="87">
        <f>'VPS1'!G12</f>
        <v>100000</v>
      </c>
      <c r="G11" s="87">
        <f t="shared" si="1"/>
        <v>0</v>
      </c>
      <c r="H11" s="88">
        <f t="shared" si="2"/>
        <v>0</v>
      </c>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x14ac:dyDescent="0.3">
      <c r="B12" s="108" t="s">
        <v>22</v>
      </c>
      <c r="C12" s="239" t="str">
        <f>'VPS1'!C13</f>
        <v>MARI</v>
      </c>
      <c r="D12" s="114" t="str">
        <f>'VPS1'!D13</f>
        <v>Socialinio verslo kūrimas ir plėtra</v>
      </c>
      <c r="E12" s="85" t="str">
        <f>'VPS1'!J13</f>
        <v>MARI-LEADER-20VVG-06-04</v>
      </c>
      <c r="F12" s="87">
        <f>'VPS1'!G13</f>
        <v>260000</v>
      </c>
      <c r="G12" s="87">
        <f t="shared" si="1"/>
        <v>194985.76</v>
      </c>
      <c r="H12" s="88">
        <f t="shared" si="2"/>
        <v>0.74994523076923081</v>
      </c>
      <c r="I12" s="89"/>
      <c r="J12" s="89"/>
      <c r="K12" s="89"/>
      <c r="L12" s="89"/>
      <c r="M12" s="89">
        <v>194985.76</v>
      </c>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3">
      <c r="B13" s="108" t="s">
        <v>25</v>
      </c>
      <c r="C13" s="239">
        <f>'VPS1'!C14</f>
        <v>0</v>
      </c>
      <c r="D13" s="114">
        <f>'VPS1'!D14</f>
        <v>0</v>
      </c>
      <c r="E13" s="85">
        <f>'VPS1'!J14</f>
        <v>0</v>
      </c>
      <c r="F13" s="87">
        <f>'VPS1'!G14</f>
        <v>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x14ac:dyDescent="0.3">
      <c r="B14" s="108" t="s">
        <v>28</v>
      </c>
      <c r="C14" s="239">
        <f>'VPS1'!C15</f>
        <v>0</v>
      </c>
      <c r="D14" s="114">
        <f>'VPS1'!D15</f>
        <v>0</v>
      </c>
      <c r="E14" s="85">
        <f>'VPS1'!J15</f>
        <v>0</v>
      </c>
      <c r="F14" s="87">
        <f>'VPS1'!G15</f>
        <v>0</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3">
      <c r="B15" s="108" t="s">
        <v>31</v>
      </c>
      <c r="C15" s="239">
        <f>'VPS1'!C16</f>
        <v>0</v>
      </c>
      <c r="D15" s="114">
        <f>'VPS1'!D16</f>
        <v>0</v>
      </c>
      <c r="E15" s="85">
        <f>'VPS1'!J16</f>
        <v>0</v>
      </c>
      <c r="F15" s="87">
        <f>'VPS1'!G16</f>
        <v>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3">
      <c r="B16" s="108" t="s">
        <v>36</v>
      </c>
      <c r="C16" s="239">
        <f>'VPS1'!C17</f>
        <v>0</v>
      </c>
      <c r="D16" s="114">
        <f>'VPS1'!D17</f>
        <v>0</v>
      </c>
      <c r="E16" s="85">
        <f>'VPS1'!J17</f>
        <v>0</v>
      </c>
      <c r="F16" s="87">
        <f>'VPS1'!G17</f>
        <v>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x14ac:dyDescent="0.3">
      <c r="B17" s="108" t="s">
        <v>37</v>
      </c>
      <c r="C17" s="239">
        <f>'VPS1'!C18</f>
        <v>0</v>
      </c>
      <c r="D17" s="114">
        <f>'VPS1'!D18</f>
        <v>0</v>
      </c>
      <c r="E17" s="85">
        <f>'VPS1'!J18</f>
        <v>0</v>
      </c>
      <c r="F17" s="87">
        <f>'VPS1'!G18</f>
        <v>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3">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3">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3">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3">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3">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3">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3">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3">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3">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3">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 thickBot="1" x14ac:dyDescent="0.35">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0"/>
  <sheetViews>
    <sheetView topLeftCell="G7" workbookViewId="0">
      <selection activeCell="L11" sqref="L11:L23"/>
    </sheetView>
  </sheetViews>
  <sheetFormatPr defaultColWidth="8.6640625" defaultRowHeight="11.4" x14ac:dyDescent="0.3"/>
  <cols>
    <col min="1" max="1" width="15.88671875" style="49" customWidth="1"/>
    <col min="2" max="2" width="26.5546875" style="49" customWidth="1"/>
    <col min="3" max="3" width="10.5546875" style="50" customWidth="1"/>
    <col min="4" max="4" width="32" style="50" customWidth="1"/>
    <col min="5" max="5" width="25.5546875" style="50" customWidth="1"/>
    <col min="6" max="6" width="12.6640625" style="50" customWidth="1"/>
    <col min="7" max="7" width="32.109375" style="50" customWidth="1"/>
    <col min="8" max="8" width="20.6640625" style="50" customWidth="1"/>
    <col min="9" max="10" width="25.6640625" style="50" customWidth="1"/>
    <col min="11" max="11" width="20.6640625" style="50" customWidth="1"/>
    <col min="12" max="12" width="15.6640625" style="50" customWidth="1"/>
    <col min="13" max="13" width="12.6640625" style="50" customWidth="1"/>
    <col min="14" max="15" width="15.6640625" style="50" customWidth="1"/>
    <col min="16" max="29" width="10.6640625" style="50" customWidth="1"/>
    <col min="30" max="30" width="15.6640625" style="68" customWidth="1"/>
    <col min="31" max="33" width="15.6640625" style="50" customWidth="1"/>
    <col min="34" max="34" width="15.6640625" style="68" customWidth="1"/>
    <col min="35" max="36" width="15.6640625" style="50" customWidth="1"/>
    <col min="37" max="37" width="13" style="50" customWidth="1"/>
    <col min="38" max="38" width="15" style="50" customWidth="1"/>
    <col min="39" max="58" width="12.5546875" style="50" customWidth="1"/>
    <col min="59" max="71" width="10.5546875" style="50" customWidth="1"/>
    <col min="72" max="16384" width="8.6640625" style="50"/>
  </cols>
  <sheetData>
    <row r="1" spans="1:71" s="48" customFormat="1" ht="18" x14ac:dyDescent="0.3">
      <c r="A1" s="49"/>
      <c r="B1" s="93" t="s">
        <v>147</v>
      </c>
      <c r="C1" s="93"/>
      <c r="D1" s="93"/>
      <c r="E1" s="93"/>
      <c r="F1" s="93"/>
      <c r="G1" s="93"/>
      <c r="H1" s="93"/>
      <c r="AD1" s="67"/>
      <c r="AH1" s="67"/>
    </row>
    <row r="2" spans="1:71" s="48" customFormat="1" ht="18" x14ac:dyDescent="0.3">
      <c r="A2" s="49"/>
      <c r="B2" s="93"/>
      <c r="C2" s="93"/>
      <c r="D2" s="93"/>
      <c r="E2" s="93"/>
      <c r="F2" s="93"/>
      <c r="G2" s="93"/>
      <c r="H2" s="93"/>
      <c r="AD2" s="67"/>
      <c r="AH2" s="67"/>
    </row>
    <row r="3" spans="1:71" s="48" customFormat="1" ht="18" x14ac:dyDescent="0.3">
      <c r="A3" s="330" t="s">
        <v>613</v>
      </c>
      <c r="B3" s="332" t="s">
        <v>623</v>
      </c>
      <c r="C3" s="93"/>
      <c r="D3" s="93"/>
      <c r="E3" s="93"/>
      <c r="F3" s="93"/>
      <c r="G3" s="93"/>
      <c r="H3" s="93"/>
      <c r="AD3" s="67"/>
      <c r="AH3" s="67"/>
    </row>
    <row r="4" spans="1:71" s="48" customFormat="1" ht="20.399999999999999" customHeight="1" x14ac:dyDescent="0.3">
      <c r="A4" s="330" t="s">
        <v>615</v>
      </c>
      <c r="B4" s="332" t="s">
        <v>616</v>
      </c>
      <c r="AD4" s="67"/>
      <c r="AH4" s="67"/>
    </row>
    <row r="5" spans="1:71" s="119" customFormat="1" ht="11.4" customHeight="1" x14ac:dyDescent="0.3">
      <c r="A5" s="117"/>
      <c r="B5" s="118"/>
      <c r="C5" s="118"/>
      <c r="D5" s="118"/>
      <c r="E5" s="118"/>
      <c r="F5" s="118"/>
      <c r="G5" s="118"/>
      <c r="H5" s="118"/>
      <c r="I5" s="118"/>
      <c r="J5" s="118"/>
      <c r="K5" s="118"/>
      <c r="L5" s="118"/>
      <c r="M5" s="118"/>
      <c r="N5" s="118"/>
      <c r="O5" s="118"/>
      <c r="P5" s="118"/>
      <c r="Q5" s="118"/>
      <c r="R5" s="415" t="s">
        <v>308</v>
      </c>
      <c r="S5" s="415"/>
      <c r="T5" s="415"/>
      <c r="U5" s="415"/>
      <c r="V5" s="415"/>
      <c r="W5" s="415"/>
      <c r="X5" s="415"/>
      <c r="Y5" s="415"/>
      <c r="Z5" s="415"/>
      <c r="AA5" s="415"/>
      <c r="AB5" s="415"/>
      <c r="AC5" s="415"/>
      <c r="AD5" s="118"/>
      <c r="AE5" s="118"/>
      <c r="AF5" s="118"/>
      <c r="AG5" s="118"/>
      <c r="AH5" s="118"/>
      <c r="AI5" s="118"/>
      <c r="AJ5" s="118"/>
      <c r="AK5" s="118"/>
      <c r="AL5" s="118"/>
      <c r="AM5" s="415" t="s">
        <v>333</v>
      </c>
      <c r="AN5" s="415"/>
      <c r="AO5" s="415"/>
      <c r="AP5" s="415"/>
      <c r="AQ5" s="415"/>
      <c r="AR5" s="415"/>
      <c r="AS5" s="415"/>
      <c r="AT5" s="415"/>
      <c r="AU5" s="415"/>
      <c r="AV5" s="415"/>
      <c r="AW5" s="415"/>
      <c r="AX5" s="415"/>
      <c r="AY5" s="415"/>
      <c r="AZ5" s="415"/>
      <c r="BA5" s="415"/>
      <c r="BB5" s="415"/>
      <c r="BC5" s="415"/>
      <c r="BD5" s="415"/>
      <c r="BE5" s="415"/>
      <c r="BF5" s="415"/>
      <c r="BG5" s="118"/>
      <c r="BH5" s="118"/>
      <c r="BI5" s="118"/>
      <c r="BJ5" s="118"/>
      <c r="BK5" s="118"/>
      <c r="BL5" s="118"/>
      <c r="BM5" s="118"/>
      <c r="BN5" s="118"/>
      <c r="BO5" s="118"/>
      <c r="BP5" s="118"/>
      <c r="BQ5" s="118"/>
      <c r="BR5" s="118"/>
      <c r="BS5" s="118"/>
    </row>
    <row r="6" spans="1:71" s="69" customFormat="1" ht="68.400000000000006" x14ac:dyDescent="0.3">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659</v>
      </c>
      <c r="AL6" s="51" t="s">
        <v>660</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123" t="s">
        <v>306</v>
      </c>
      <c r="BC6" s="123" t="s">
        <v>307</v>
      </c>
      <c r="BD6" s="123" t="s">
        <v>463</v>
      </c>
      <c r="BE6" s="123" t="s">
        <v>464</v>
      </c>
      <c r="BF6" s="123" t="s">
        <v>465</v>
      </c>
      <c r="BG6" s="51" t="s">
        <v>168</v>
      </c>
      <c r="BH6" s="51" t="s">
        <v>474</v>
      </c>
      <c r="BI6" s="51" t="s">
        <v>169</v>
      </c>
      <c r="BJ6" s="51" t="s">
        <v>170</v>
      </c>
      <c r="BK6" s="51" t="s">
        <v>171</v>
      </c>
      <c r="BL6" s="51" t="s">
        <v>657</v>
      </c>
      <c r="BM6" s="51" t="s">
        <v>658</v>
      </c>
      <c r="BN6" s="51" t="s">
        <v>475</v>
      </c>
      <c r="BO6" s="51" t="s">
        <v>172</v>
      </c>
      <c r="BP6" s="51" t="s">
        <v>173</v>
      </c>
      <c r="BQ6" s="51" t="s">
        <v>667</v>
      </c>
      <c r="BR6" s="51" t="s">
        <v>668</v>
      </c>
      <c r="BS6" s="51" t="s">
        <v>174</v>
      </c>
    </row>
    <row r="7" spans="1:71" s="70" customFormat="1" ht="150" customHeight="1" x14ac:dyDescent="0.3">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661</v>
      </c>
      <c r="AL7" s="124" t="s">
        <v>662</v>
      </c>
      <c r="AM7" s="124" t="s">
        <v>184</v>
      </c>
      <c r="AN7" s="124" t="s">
        <v>184</v>
      </c>
      <c r="AO7" s="124" t="s">
        <v>184</v>
      </c>
      <c r="AP7" s="124" t="s">
        <v>184</v>
      </c>
      <c r="AQ7" s="124" t="s">
        <v>184</v>
      </c>
      <c r="AR7" s="124" t="s">
        <v>184</v>
      </c>
      <c r="AS7" s="124" t="s">
        <v>184</v>
      </c>
      <c r="AT7" s="124" t="s">
        <v>184</v>
      </c>
      <c r="AU7" s="124" t="s">
        <v>184</v>
      </c>
      <c r="AV7" s="124" t="s">
        <v>184</v>
      </c>
      <c r="AW7" s="124" t="s">
        <v>655</v>
      </c>
      <c r="AX7" s="124" t="s">
        <v>655</v>
      </c>
      <c r="AY7" s="124" t="s">
        <v>656</v>
      </c>
      <c r="AZ7" s="124" t="s">
        <v>655</v>
      </c>
      <c r="BA7" s="124" t="s">
        <v>655</v>
      </c>
      <c r="BB7" s="124" t="s">
        <v>655</v>
      </c>
      <c r="BC7" s="124" t="s">
        <v>655</v>
      </c>
      <c r="BD7" s="124" t="s">
        <v>655</v>
      </c>
      <c r="BE7" s="124" t="s">
        <v>655</v>
      </c>
      <c r="BF7" s="124" t="s">
        <v>655</v>
      </c>
      <c r="BG7" s="124" t="s">
        <v>515</v>
      </c>
      <c r="BH7" s="124" t="s">
        <v>511</v>
      </c>
      <c r="BI7" s="124" t="s">
        <v>512</v>
      </c>
      <c r="BJ7" s="124" t="s">
        <v>513</v>
      </c>
      <c r="BK7" s="124" t="s">
        <v>514</v>
      </c>
      <c r="BL7" s="124" t="s">
        <v>663</v>
      </c>
      <c r="BM7" s="124" t="s">
        <v>664</v>
      </c>
      <c r="BN7" s="124" t="s">
        <v>185</v>
      </c>
      <c r="BO7" s="124" t="s">
        <v>185</v>
      </c>
      <c r="BP7" s="124" t="s">
        <v>185</v>
      </c>
      <c r="BQ7" s="124" t="s">
        <v>185</v>
      </c>
      <c r="BR7" s="124" t="s">
        <v>185</v>
      </c>
      <c r="BS7" s="124" t="s">
        <v>185</v>
      </c>
    </row>
    <row r="8" spans="1:71" s="70" customFormat="1" x14ac:dyDescent="0.3">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53">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x14ac:dyDescent="0.3">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7"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x14ac:dyDescent="0.3">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4.4" x14ac:dyDescent="0.3">
      <c r="B11" s="54" t="str">
        <f>VLOOKUP(E11,'VPS1'!$J$10:$J$29,1,FALSE)</f>
        <v>MARI-LEADER-20VVG-09-01</v>
      </c>
      <c r="C11" s="131" t="str">
        <f>LEFT(E11,4)</f>
        <v>MARI</v>
      </c>
      <c r="D11" t="s">
        <v>740</v>
      </c>
      <c r="E11" s="30" t="s">
        <v>700</v>
      </c>
      <c r="F11" s="55">
        <v>45596</v>
      </c>
      <c r="G11" s="132" t="s">
        <v>741</v>
      </c>
      <c r="H11" s="132">
        <v>300068239</v>
      </c>
      <c r="I11" s="132" t="s">
        <v>747</v>
      </c>
      <c r="J11" s="132" t="s">
        <v>753</v>
      </c>
      <c r="K11" s="132" t="s">
        <v>759</v>
      </c>
      <c r="L11" s="133">
        <v>25153.42</v>
      </c>
      <c r="M11" s="134" t="s">
        <v>263</v>
      </c>
      <c r="N11" s="132" t="s">
        <v>284</v>
      </c>
      <c r="O11" s="132" t="s">
        <v>287</v>
      </c>
      <c r="P11" s="134"/>
      <c r="Q11" s="135"/>
      <c r="R11" s="135"/>
      <c r="S11" s="135" t="s">
        <v>459</v>
      </c>
      <c r="T11" s="135"/>
      <c r="U11" s="135"/>
      <c r="V11" s="135"/>
      <c r="W11" s="135"/>
      <c r="X11" s="135"/>
      <c r="Y11" s="135"/>
      <c r="Z11" s="135"/>
      <c r="AA11" s="135"/>
      <c r="AB11" s="135"/>
      <c r="AC11" s="135" t="s">
        <v>459</v>
      </c>
      <c r="AD11" s="132" t="s">
        <v>765</v>
      </c>
      <c r="AE11" s="132">
        <v>95</v>
      </c>
      <c r="AF11" s="136">
        <v>45622</v>
      </c>
      <c r="AG11" s="395">
        <v>25153</v>
      </c>
      <c r="AH11" s="136">
        <v>45737</v>
      </c>
      <c r="AI11" s="136">
        <v>45737</v>
      </c>
      <c r="AJ11" s="136">
        <v>45896</v>
      </c>
      <c r="AK11" s="132">
        <v>2025</v>
      </c>
      <c r="AL11" s="132">
        <v>2025</v>
      </c>
      <c r="AM11" s="132"/>
      <c r="AN11" s="132"/>
      <c r="AO11" s="132"/>
      <c r="AP11" s="132"/>
      <c r="AQ11" s="132"/>
      <c r="AR11" s="132"/>
      <c r="AS11" s="132">
        <v>81</v>
      </c>
      <c r="AT11" s="132"/>
      <c r="AU11" s="132"/>
      <c r="AV11" s="132"/>
      <c r="AW11" s="132"/>
      <c r="AX11" s="132"/>
      <c r="AY11" s="132"/>
      <c r="AZ11" s="132"/>
      <c r="BA11" s="132"/>
      <c r="BB11" s="132"/>
      <c r="BC11" s="132">
        <v>169</v>
      </c>
      <c r="BD11" s="132"/>
      <c r="BE11" s="132"/>
      <c r="BF11" s="132"/>
      <c r="BG11" s="54">
        <f t="shared" ref="BG11:BG74" si="0">IF($F11&gt;0,YEAR($F11),)</f>
        <v>2024</v>
      </c>
      <c r="BH11" s="54">
        <f>IF($AF11&gt;0,YEAR($AF11),)</f>
        <v>2024</v>
      </c>
      <c r="BI11" s="54">
        <f t="shared" ref="BI11:BI74" si="1">IF($AH11&gt;0,YEAR($AH11),)</f>
        <v>2025</v>
      </c>
      <c r="BJ11" s="54">
        <f t="shared" ref="BJ11:BJ74" si="2">IF($AI11&gt;0,YEAR($AI11),)</f>
        <v>2025</v>
      </c>
      <c r="BK11" s="54">
        <f t="shared" ref="BK11:BK74" si="3">IF($AJ11&gt;0,YEAR($AJ11),)</f>
        <v>2025</v>
      </c>
      <c r="BL11" s="54">
        <f>IF($AK11&gt;0,$AK11,)</f>
        <v>2025</v>
      </c>
      <c r="BM11" s="54">
        <f>IF($AL11&gt;0,$AL11,)</f>
        <v>2025</v>
      </c>
      <c r="BN11" s="54" t="str">
        <f>IF(BH11&gt;0,"taip","ne")</f>
        <v>taip</v>
      </c>
      <c r="BO11" s="54" t="str">
        <f>IF(BI11&gt;0,"taip","ne")</f>
        <v>taip</v>
      </c>
      <c r="BP11" s="54" t="str">
        <f>IF(BJ11&gt;0,"taip","ne")</f>
        <v>taip</v>
      </c>
      <c r="BQ11" s="54" t="str">
        <f>IF(BL11&gt;0,"taip","ne")</f>
        <v>taip</v>
      </c>
      <c r="BR11" s="54" t="str">
        <f>IF(BM11&gt;0,"taip","ne")</f>
        <v>taip</v>
      </c>
      <c r="BS11" s="54" t="str">
        <f t="shared" ref="BS11:BS74" si="4">IF(BK11&gt;0,"taip","ne")</f>
        <v>taip</v>
      </c>
    </row>
    <row r="12" spans="1:71" s="130" customFormat="1" ht="14.4" x14ac:dyDescent="0.3">
      <c r="B12" s="54" t="str">
        <f>VLOOKUP(E12,'VPS1'!$J$10:$J$29,1,FALSE)</f>
        <v>MARI-LEADER-20VVG-09-01</v>
      </c>
      <c r="C12" s="131" t="str">
        <f t="shared" ref="C12:C75" si="5">LEFT(E12,4)</f>
        <v>MARI</v>
      </c>
      <c r="D12" t="s">
        <v>740</v>
      </c>
      <c r="E12" s="30" t="s">
        <v>700</v>
      </c>
      <c r="F12" s="55">
        <v>45596</v>
      </c>
      <c r="G12" s="132" t="s">
        <v>742</v>
      </c>
      <c r="H12" s="132">
        <v>300085669</v>
      </c>
      <c r="I12" s="132" t="s">
        <v>748</v>
      </c>
      <c r="J12" s="132" t="s">
        <v>754</v>
      </c>
      <c r="K12" s="132" t="s">
        <v>760</v>
      </c>
      <c r="L12" s="133">
        <v>25155.9</v>
      </c>
      <c r="M12" s="134" t="s">
        <v>263</v>
      </c>
      <c r="N12" s="132" t="s">
        <v>284</v>
      </c>
      <c r="O12" s="132" t="s">
        <v>287</v>
      </c>
      <c r="P12" s="134"/>
      <c r="Q12" s="135"/>
      <c r="R12" s="135"/>
      <c r="S12" s="135" t="s">
        <v>459</v>
      </c>
      <c r="T12" s="135"/>
      <c r="U12" s="135"/>
      <c r="V12" s="135"/>
      <c r="W12" s="135"/>
      <c r="X12" s="135" t="s">
        <v>459</v>
      </c>
      <c r="Y12" s="135"/>
      <c r="Z12" s="135"/>
      <c r="AA12" s="135"/>
      <c r="AB12" s="135"/>
      <c r="AC12" s="135" t="s">
        <v>459</v>
      </c>
      <c r="AD12" s="132" t="s">
        <v>765</v>
      </c>
      <c r="AE12" s="132">
        <v>95</v>
      </c>
      <c r="AF12" s="136">
        <v>45622</v>
      </c>
      <c r="AG12" s="396">
        <v>22859</v>
      </c>
      <c r="AH12" s="136">
        <v>45715</v>
      </c>
      <c r="AI12" s="136">
        <v>45715</v>
      </c>
      <c r="AJ12" s="136"/>
      <c r="AK12" s="132">
        <v>2025</v>
      </c>
      <c r="AL12" s="132"/>
      <c r="AM12" s="132"/>
      <c r="AN12" s="132"/>
      <c r="AO12" s="132"/>
      <c r="AP12" s="132"/>
      <c r="AQ12" s="132"/>
      <c r="AR12" s="132"/>
      <c r="AS12" s="132">
        <v>90</v>
      </c>
      <c r="AT12" s="132"/>
      <c r="AU12" s="132"/>
      <c r="AV12" s="132"/>
      <c r="AW12" s="132"/>
      <c r="AX12" s="132"/>
      <c r="AY12" s="132"/>
      <c r="AZ12" s="132"/>
      <c r="BA12" s="132"/>
      <c r="BB12" s="132"/>
      <c r="BC12" s="132"/>
      <c r="BD12" s="132"/>
      <c r="BE12" s="132"/>
      <c r="BF12" s="132"/>
      <c r="BG12" s="54">
        <f t="shared" si="0"/>
        <v>2024</v>
      </c>
      <c r="BH12" s="54">
        <f t="shared" ref="BH12:BH75" si="6">IF($AF12&gt;0,YEAR($AF12),)</f>
        <v>2024</v>
      </c>
      <c r="BI12" s="54">
        <f t="shared" si="1"/>
        <v>2025</v>
      </c>
      <c r="BJ12" s="54">
        <f t="shared" si="2"/>
        <v>2025</v>
      </c>
      <c r="BK12" s="54">
        <f t="shared" si="3"/>
        <v>0</v>
      </c>
      <c r="BL12" s="54">
        <f t="shared" ref="BL12:BL75" si="7">IF($AK12&gt;0,$AK12,)</f>
        <v>2025</v>
      </c>
      <c r="BM12" s="54">
        <f t="shared" ref="BM12:BM75" si="8">IF($AL12&gt;0,$AL12,)</f>
        <v>0</v>
      </c>
      <c r="BN12" s="54" t="str">
        <f t="shared" ref="BN12:BN75" si="9">IF(BH12&gt;0,"taip","ne")</f>
        <v>taip</v>
      </c>
      <c r="BO12" s="54" t="str">
        <f t="shared" ref="BO12:BP75" si="10">IF(BI12&gt;0,"taip","ne")</f>
        <v>taip</v>
      </c>
      <c r="BP12" s="54" t="str">
        <f t="shared" si="10"/>
        <v>taip</v>
      </c>
      <c r="BQ12" s="54" t="str">
        <f t="shared" ref="BQ12:BQ75" si="11">IF(BL12&gt;0,"taip","ne")</f>
        <v>taip</v>
      </c>
      <c r="BR12" s="54" t="str">
        <f t="shared" ref="BR12:BR75" si="12">IF(BM12&gt;0,"taip","ne")</f>
        <v>ne</v>
      </c>
      <c r="BS12" s="54" t="str">
        <f t="shared" si="4"/>
        <v>ne</v>
      </c>
    </row>
    <row r="13" spans="1:71" s="130" customFormat="1" ht="14.4" x14ac:dyDescent="0.3">
      <c r="B13" s="54" t="str">
        <f>VLOOKUP(E13,'VPS1'!$J$10:$J$29,1,FALSE)</f>
        <v>MARI-LEADER-20VVG-09-01</v>
      </c>
      <c r="C13" s="131" t="str">
        <f t="shared" si="5"/>
        <v>MARI</v>
      </c>
      <c r="D13" t="s">
        <v>740</v>
      </c>
      <c r="E13" s="30" t="s">
        <v>700</v>
      </c>
      <c r="F13" s="55">
        <v>45596</v>
      </c>
      <c r="G13" s="132" t="s">
        <v>743</v>
      </c>
      <c r="H13" s="132">
        <v>300628734</v>
      </c>
      <c r="I13" s="132" t="s">
        <v>749</v>
      </c>
      <c r="J13" s="132" t="s">
        <v>755</v>
      </c>
      <c r="K13" s="132" t="s">
        <v>761</v>
      </c>
      <c r="L13" s="133">
        <v>25155.19</v>
      </c>
      <c r="M13" s="134" t="s">
        <v>263</v>
      </c>
      <c r="N13" s="132" t="s">
        <v>284</v>
      </c>
      <c r="O13" s="132" t="s">
        <v>287</v>
      </c>
      <c r="P13" s="134"/>
      <c r="Q13" s="135"/>
      <c r="R13" s="135"/>
      <c r="S13" s="135" t="s">
        <v>459</v>
      </c>
      <c r="T13" s="135"/>
      <c r="U13" s="135"/>
      <c r="V13" s="135"/>
      <c r="W13" s="135"/>
      <c r="X13" s="135" t="s">
        <v>459</v>
      </c>
      <c r="Y13" s="135"/>
      <c r="Z13" s="135"/>
      <c r="AA13" s="135"/>
      <c r="AB13" s="135"/>
      <c r="AC13" s="135" t="s">
        <v>459</v>
      </c>
      <c r="AD13" s="132" t="s">
        <v>765</v>
      </c>
      <c r="AE13" s="132">
        <v>95</v>
      </c>
      <c r="AF13" s="136">
        <v>45622</v>
      </c>
      <c r="AG13" s="395">
        <v>25155</v>
      </c>
      <c r="AH13" s="136">
        <v>45688</v>
      </c>
      <c r="AI13" s="136">
        <v>45688</v>
      </c>
      <c r="AJ13" s="136">
        <v>45908</v>
      </c>
      <c r="AK13" s="132">
        <v>2025</v>
      </c>
      <c r="AL13" s="132">
        <v>2025</v>
      </c>
      <c r="AM13" s="132"/>
      <c r="AN13" s="132"/>
      <c r="AO13" s="132"/>
      <c r="AP13" s="132"/>
      <c r="AQ13" s="132"/>
      <c r="AR13" s="132"/>
      <c r="AS13" s="132">
        <v>81</v>
      </c>
      <c r="AT13" s="132"/>
      <c r="AU13" s="132"/>
      <c r="AV13" s="132"/>
      <c r="AW13" s="132"/>
      <c r="AX13" s="132"/>
      <c r="AY13" s="132"/>
      <c r="AZ13" s="132"/>
      <c r="BA13" s="132"/>
      <c r="BB13" s="132"/>
      <c r="BC13" s="132">
        <v>128</v>
      </c>
      <c r="BD13" s="132"/>
      <c r="BE13" s="132"/>
      <c r="BF13" s="132"/>
      <c r="BG13" s="54">
        <f t="shared" si="0"/>
        <v>2024</v>
      </c>
      <c r="BH13" s="54">
        <f t="shared" si="6"/>
        <v>2024</v>
      </c>
      <c r="BI13" s="54">
        <f t="shared" si="1"/>
        <v>2025</v>
      </c>
      <c r="BJ13" s="54">
        <f t="shared" si="2"/>
        <v>2025</v>
      </c>
      <c r="BK13" s="54">
        <f t="shared" si="3"/>
        <v>2025</v>
      </c>
      <c r="BL13" s="54">
        <f t="shared" si="7"/>
        <v>2025</v>
      </c>
      <c r="BM13" s="54">
        <f t="shared" si="8"/>
        <v>2025</v>
      </c>
      <c r="BN13" s="54" t="str">
        <f t="shared" si="9"/>
        <v>taip</v>
      </c>
      <c r="BO13" s="54" t="str">
        <f t="shared" si="10"/>
        <v>taip</v>
      </c>
      <c r="BP13" s="54" t="str">
        <f t="shared" si="10"/>
        <v>taip</v>
      </c>
      <c r="BQ13" s="54" t="str">
        <f t="shared" si="11"/>
        <v>taip</v>
      </c>
      <c r="BR13" s="54" t="str">
        <f t="shared" si="12"/>
        <v>taip</v>
      </c>
      <c r="BS13" s="54" t="str">
        <f t="shared" si="4"/>
        <v>taip</v>
      </c>
    </row>
    <row r="14" spans="1:71" s="130" customFormat="1" ht="14.4" x14ac:dyDescent="0.3">
      <c r="B14" s="54" t="str">
        <f>VLOOKUP(E14,'VPS1'!$J$10:$J$29,1,FALSE)</f>
        <v>MARI-LEADER-20VVG-03-02</v>
      </c>
      <c r="C14" s="131" t="str">
        <f t="shared" si="5"/>
        <v>MARI</v>
      </c>
      <c r="D14" t="s">
        <v>740</v>
      </c>
      <c r="E14" s="30" t="s">
        <v>701</v>
      </c>
      <c r="F14" s="55">
        <v>45596</v>
      </c>
      <c r="G14" s="132" t="s">
        <v>744</v>
      </c>
      <c r="H14" s="132">
        <v>306962961</v>
      </c>
      <c r="I14" s="132" t="s">
        <v>750</v>
      </c>
      <c r="J14" s="132" t="s">
        <v>756</v>
      </c>
      <c r="K14" s="132" t="s">
        <v>762</v>
      </c>
      <c r="L14" s="133">
        <v>64998.83</v>
      </c>
      <c r="M14" s="134" t="s">
        <v>263</v>
      </c>
      <c r="N14" s="132" t="s">
        <v>284</v>
      </c>
      <c r="O14" s="132" t="s">
        <v>291</v>
      </c>
      <c r="P14" s="134"/>
      <c r="Q14" s="135"/>
      <c r="R14" s="135"/>
      <c r="S14" s="135" t="s">
        <v>459</v>
      </c>
      <c r="T14" s="135"/>
      <c r="U14" s="135"/>
      <c r="V14" s="135"/>
      <c r="W14" s="135"/>
      <c r="X14" s="135" t="s">
        <v>459</v>
      </c>
      <c r="Y14" s="135" t="s">
        <v>459</v>
      </c>
      <c r="Z14" s="135" t="s">
        <v>459</v>
      </c>
      <c r="AA14" s="135"/>
      <c r="AB14" s="135" t="s">
        <v>459</v>
      </c>
      <c r="AC14" s="135"/>
      <c r="AD14" s="132" t="s">
        <v>765</v>
      </c>
      <c r="AE14" s="132">
        <v>70</v>
      </c>
      <c r="AF14" s="136">
        <v>45622</v>
      </c>
      <c r="AG14" s="395">
        <v>64999</v>
      </c>
      <c r="AH14" s="136">
        <v>45695</v>
      </c>
      <c r="AI14" s="136"/>
      <c r="AJ14" s="136"/>
      <c r="AK14" s="132"/>
      <c r="AL14" s="132"/>
      <c r="AM14" s="132"/>
      <c r="AN14" s="132"/>
      <c r="AO14" s="132">
        <v>1</v>
      </c>
      <c r="AP14" s="132">
        <v>1</v>
      </c>
      <c r="AQ14" s="132"/>
      <c r="AR14" s="132">
        <v>106</v>
      </c>
      <c r="AS14" s="132"/>
      <c r="AT14" s="132"/>
      <c r="AU14" s="132"/>
      <c r="AV14" s="132"/>
      <c r="AW14" s="132"/>
      <c r="AX14" s="132"/>
      <c r="AY14" s="132"/>
      <c r="AZ14" s="132"/>
      <c r="BA14" s="132"/>
      <c r="BB14" s="132"/>
      <c r="BC14" s="132"/>
      <c r="BD14" s="132"/>
      <c r="BE14" s="132"/>
      <c r="BF14" s="132"/>
      <c r="BG14" s="54">
        <f t="shared" si="0"/>
        <v>2024</v>
      </c>
      <c r="BH14" s="54">
        <f t="shared" si="6"/>
        <v>2024</v>
      </c>
      <c r="BI14" s="54">
        <f t="shared" si="1"/>
        <v>2025</v>
      </c>
      <c r="BJ14" s="54">
        <f t="shared" si="2"/>
        <v>0</v>
      </c>
      <c r="BK14" s="54">
        <f t="shared" si="3"/>
        <v>0</v>
      </c>
      <c r="BL14" s="54">
        <f t="shared" si="7"/>
        <v>0</v>
      </c>
      <c r="BM14" s="54">
        <f t="shared" si="8"/>
        <v>0</v>
      </c>
      <c r="BN14" s="54" t="str">
        <f t="shared" si="9"/>
        <v>taip</v>
      </c>
      <c r="BO14" s="54" t="str">
        <f t="shared" si="10"/>
        <v>taip</v>
      </c>
      <c r="BP14" s="54" t="str">
        <f t="shared" si="10"/>
        <v>ne</v>
      </c>
      <c r="BQ14" s="54" t="str">
        <f t="shared" si="11"/>
        <v>ne</v>
      </c>
      <c r="BR14" s="54" t="str">
        <f t="shared" si="12"/>
        <v>ne</v>
      </c>
      <c r="BS14" s="54" t="str">
        <f t="shared" si="4"/>
        <v>ne</v>
      </c>
    </row>
    <row r="15" spans="1:71" s="130" customFormat="1" ht="14.4" x14ac:dyDescent="0.3">
      <c r="B15" s="54" t="str">
        <f>VLOOKUP(E15,'VPS1'!$J$10:$J$29,1,FALSE)</f>
        <v>MARI-LEADER-20VVG-03-02</v>
      </c>
      <c r="C15" s="131" t="str">
        <f t="shared" si="5"/>
        <v>MARI</v>
      </c>
      <c r="D15" t="s">
        <v>740</v>
      </c>
      <c r="E15" s="30" t="s">
        <v>701</v>
      </c>
      <c r="F15" s="55">
        <v>45807</v>
      </c>
      <c r="G15" s="132" t="s">
        <v>745</v>
      </c>
      <c r="H15" s="132">
        <v>307130729</v>
      </c>
      <c r="I15" s="132" t="s">
        <v>751</v>
      </c>
      <c r="J15" s="132" t="s">
        <v>757</v>
      </c>
      <c r="K15" s="132" t="s">
        <v>763</v>
      </c>
      <c r="L15" s="133">
        <v>74994.100000000006</v>
      </c>
      <c r="M15" s="134" t="s">
        <v>263</v>
      </c>
      <c r="N15" s="132" t="s">
        <v>284</v>
      </c>
      <c r="O15" s="132" t="s">
        <v>291</v>
      </c>
      <c r="P15" s="134"/>
      <c r="Q15" s="135"/>
      <c r="R15" s="135"/>
      <c r="S15" s="135" t="s">
        <v>459</v>
      </c>
      <c r="T15" s="135"/>
      <c r="U15" s="135"/>
      <c r="V15" s="135"/>
      <c r="W15" s="135" t="s">
        <v>459</v>
      </c>
      <c r="X15" s="135" t="s">
        <v>459</v>
      </c>
      <c r="Y15" s="135" t="s">
        <v>459</v>
      </c>
      <c r="Z15" s="135" t="s">
        <v>459</v>
      </c>
      <c r="AA15" s="135"/>
      <c r="AB15" s="135" t="s">
        <v>459</v>
      </c>
      <c r="AC15" s="135"/>
      <c r="AD15" s="132" t="s">
        <v>766</v>
      </c>
      <c r="AE15" s="132">
        <v>100</v>
      </c>
      <c r="AF15" s="136">
        <v>45819</v>
      </c>
      <c r="AG15" s="395">
        <v>65000</v>
      </c>
      <c r="AH15" s="136">
        <v>45982</v>
      </c>
      <c r="AI15" s="136"/>
      <c r="AJ15" s="136"/>
      <c r="AK15" s="132"/>
      <c r="AL15" s="132"/>
      <c r="AM15" s="132"/>
      <c r="AN15" s="132"/>
      <c r="AO15" s="132">
        <v>3</v>
      </c>
      <c r="AP15" s="132">
        <v>1</v>
      </c>
      <c r="AQ15" s="132"/>
      <c r="AR15" s="132">
        <v>200</v>
      </c>
      <c r="AS15" s="132"/>
      <c r="AT15" s="132"/>
      <c r="AU15" s="132"/>
      <c r="AV15" s="132"/>
      <c r="AW15" s="132"/>
      <c r="AX15" s="132"/>
      <c r="AY15" s="132"/>
      <c r="AZ15" s="132"/>
      <c r="BA15" s="132"/>
      <c r="BB15" s="132"/>
      <c r="BC15" s="132"/>
      <c r="BD15" s="132"/>
      <c r="BE15" s="132"/>
      <c r="BF15" s="132"/>
      <c r="BG15" s="54">
        <f t="shared" si="0"/>
        <v>2025</v>
      </c>
      <c r="BH15" s="54">
        <f t="shared" si="6"/>
        <v>2025</v>
      </c>
      <c r="BI15" s="54">
        <f t="shared" si="1"/>
        <v>2025</v>
      </c>
      <c r="BJ15" s="54">
        <f t="shared" si="2"/>
        <v>0</v>
      </c>
      <c r="BK15" s="54">
        <f t="shared" si="3"/>
        <v>0</v>
      </c>
      <c r="BL15" s="54">
        <f t="shared" si="7"/>
        <v>0</v>
      </c>
      <c r="BM15" s="54">
        <f t="shared" si="8"/>
        <v>0</v>
      </c>
      <c r="BN15" s="54" t="str">
        <f t="shared" si="9"/>
        <v>taip</v>
      </c>
      <c r="BO15" s="54" t="str">
        <f t="shared" si="10"/>
        <v>taip</v>
      </c>
      <c r="BP15" s="54" t="str">
        <f t="shared" si="10"/>
        <v>ne</v>
      </c>
      <c r="BQ15" s="54" t="str">
        <f t="shared" si="11"/>
        <v>ne</v>
      </c>
      <c r="BR15" s="54" t="str">
        <f t="shared" si="12"/>
        <v>ne</v>
      </c>
      <c r="BS15" s="54" t="str">
        <f t="shared" si="4"/>
        <v>ne</v>
      </c>
    </row>
    <row r="16" spans="1:71" s="130" customFormat="1" ht="14.4" x14ac:dyDescent="0.3">
      <c r="B16" s="54" t="str">
        <f>VLOOKUP(E16,'VPS1'!$J$10:$J$29,1,FALSE)</f>
        <v>MARI-LEADER-20VVG-03-02</v>
      </c>
      <c r="C16" s="131" t="str">
        <f t="shared" si="5"/>
        <v>MARI</v>
      </c>
      <c r="D16" t="s">
        <v>740</v>
      </c>
      <c r="E16" s="30" t="s">
        <v>701</v>
      </c>
      <c r="F16" s="55">
        <v>45807</v>
      </c>
      <c r="G16" s="132" t="s">
        <v>746</v>
      </c>
      <c r="H16" s="132">
        <v>305174431</v>
      </c>
      <c r="I16" s="132" t="s">
        <v>752</v>
      </c>
      <c r="J16" s="132" t="s">
        <v>758</v>
      </c>
      <c r="K16" s="132" t="s">
        <v>764</v>
      </c>
      <c r="L16" s="133">
        <v>13134.29</v>
      </c>
      <c r="M16" s="134" t="s">
        <v>263</v>
      </c>
      <c r="N16" s="132" t="s">
        <v>284</v>
      </c>
      <c r="O16" s="132" t="s">
        <v>291</v>
      </c>
      <c r="P16" s="134"/>
      <c r="Q16" s="135"/>
      <c r="R16" s="135"/>
      <c r="S16" s="135" t="s">
        <v>459</v>
      </c>
      <c r="T16" s="135"/>
      <c r="U16" s="135"/>
      <c r="V16" s="135"/>
      <c r="W16" s="135"/>
      <c r="X16" s="135" t="s">
        <v>459</v>
      </c>
      <c r="Y16" s="135" t="s">
        <v>459</v>
      </c>
      <c r="Z16" s="135" t="s">
        <v>459</v>
      </c>
      <c r="AA16" s="135"/>
      <c r="AB16" s="135" t="s">
        <v>459</v>
      </c>
      <c r="AC16" s="135"/>
      <c r="AD16" s="132" t="s">
        <v>765</v>
      </c>
      <c r="AE16" s="132">
        <v>60</v>
      </c>
      <c r="AF16" s="136">
        <v>45819</v>
      </c>
      <c r="AG16" s="395">
        <v>13134</v>
      </c>
      <c r="AH16" s="136">
        <v>45932</v>
      </c>
      <c r="AI16" s="136">
        <v>45979</v>
      </c>
      <c r="AJ16" s="136"/>
      <c r="AK16" s="132"/>
      <c r="AL16" s="132"/>
      <c r="AM16" s="132"/>
      <c r="AN16" s="132"/>
      <c r="AO16" s="132">
        <v>2</v>
      </c>
      <c r="AP16" s="132"/>
      <c r="AQ16" s="132">
        <v>1</v>
      </c>
      <c r="AR16" s="132">
        <v>156</v>
      </c>
      <c r="AS16" s="132"/>
      <c r="AT16" s="132"/>
      <c r="AU16" s="132"/>
      <c r="AV16" s="132"/>
      <c r="AW16" s="132"/>
      <c r="AX16" s="132"/>
      <c r="AY16" s="132"/>
      <c r="AZ16" s="132"/>
      <c r="BA16" s="132"/>
      <c r="BB16" s="132"/>
      <c r="BC16" s="132"/>
      <c r="BD16" s="132"/>
      <c r="BE16" s="132"/>
      <c r="BF16" s="132"/>
      <c r="BG16" s="54">
        <f t="shared" si="0"/>
        <v>2025</v>
      </c>
      <c r="BH16" s="54">
        <f t="shared" si="6"/>
        <v>2025</v>
      </c>
      <c r="BI16" s="54">
        <f t="shared" si="1"/>
        <v>2025</v>
      </c>
      <c r="BJ16" s="54">
        <f t="shared" si="2"/>
        <v>2025</v>
      </c>
      <c r="BK16" s="54">
        <f t="shared" si="3"/>
        <v>0</v>
      </c>
      <c r="BL16" s="54">
        <f t="shared" si="7"/>
        <v>0</v>
      </c>
      <c r="BM16" s="54">
        <f t="shared" si="8"/>
        <v>0</v>
      </c>
      <c r="BN16" s="54" t="str">
        <f t="shared" si="9"/>
        <v>taip</v>
      </c>
      <c r="BO16" s="54" t="str">
        <f t="shared" si="10"/>
        <v>taip</v>
      </c>
      <c r="BP16" s="54" t="str">
        <f t="shared" si="10"/>
        <v>taip</v>
      </c>
      <c r="BQ16" s="54" t="str">
        <f t="shared" si="11"/>
        <v>ne</v>
      </c>
      <c r="BR16" s="54" t="str">
        <f t="shared" si="12"/>
        <v>ne</v>
      </c>
      <c r="BS16" s="54" t="str">
        <f t="shared" si="4"/>
        <v>ne</v>
      </c>
    </row>
    <row r="17" spans="2:71" s="130" customFormat="1" ht="14.4" x14ac:dyDescent="0.3">
      <c r="B17" s="54" t="str">
        <f>VLOOKUP(E17,'VPS1'!$J$10:$J$29,1,FALSE)</f>
        <v>MARI-LEADER-20VVG-06-04</v>
      </c>
      <c r="C17" s="131" t="str">
        <f t="shared" si="5"/>
        <v>MARI</v>
      </c>
      <c r="D17" s="401" t="s">
        <v>740</v>
      </c>
      <c r="E17" s="406" t="s">
        <v>703</v>
      </c>
      <c r="F17" s="405">
        <v>45898</v>
      </c>
      <c r="G17" s="398" t="s">
        <v>775</v>
      </c>
      <c r="H17" s="402">
        <v>307130519</v>
      </c>
      <c r="I17" s="402" t="s">
        <v>781</v>
      </c>
      <c r="J17" s="402" t="s">
        <v>787</v>
      </c>
      <c r="K17" s="402" t="s">
        <v>793</v>
      </c>
      <c r="L17" s="403">
        <v>65000</v>
      </c>
      <c r="M17" s="404" t="s">
        <v>263</v>
      </c>
      <c r="N17" s="402" t="s">
        <v>284</v>
      </c>
      <c r="O17" s="402" t="s">
        <v>291</v>
      </c>
      <c r="P17" s="134"/>
      <c r="Q17" s="135"/>
      <c r="R17" s="135"/>
      <c r="S17" s="135"/>
      <c r="T17" s="135"/>
      <c r="U17" s="135"/>
      <c r="V17" s="135"/>
      <c r="W17" s="135"/>
      <c r="X17" s="135"/>
      <c r="Y17" s="135"/>
      <c r="Z17" s="135"/>
      <c r="AA17" s="135"/>
      <c r="AB17" s="135"/>
      <c r="AC17" s="135"/>
      <c r="AD17" s="402" t="s">
        <v>799</v>
      </c>
      <c r="AE17" s="402">
        <v>100</v>
      </c>
      <c r="AF17" s="407">
        <v>45919</v>
      </c>
      <c r="AG17" s="133"/>
      <c r="AH17" s="136"/>
      <c r="AI17" s="136"/>
      <c r="AJ17" s="136"/>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54">
        <f t="shared" si="0"/>
        <v>2025</v>
      </c>
      <c r="BH17" s="54">
        <f t="shared" si="6"/>
        <v>2025</v>
      </c>
      <c r="BI17" s="54">
        <f t="shared" si="1"/>
        <v>0</v>
      </c>
      <c r="BJ17" s="54">
        <f t="shared" si="2"/>
        <v>0</v>
      </c>
      <c r="BK17" s="54">
        <f t="shared" si="3"/>
        <v>0</v>
      </c>
      <c r="BL17" s="54">
        <f t="shared" si="7"/>
        <v>0</v>
      </c>
      <c r="BM17" s="54">
        <f t="shared" si="8"/>
        <v>0</v>
      </c>
      <c r="BN17" s="54" t="str">
        <f t="shared" si="9"/>
        <v>taip</v>
      </c>
      <c r="BO17" s="54" t="str">
        <f t="shared" si="10"/>
        <v>ne</v>
      </c>
      <c r="BP17" s="54" t="str">
        <f t="shared" si="10"/>
        <v>ne</v>
      </c>
      <c r="BQ17" s="54" t="str">
        <f t="shared" si="11"/>
        <v>ne</v>
      </c>
      <c r="BR17" s="54" t="str">
        <f t="shared" si="12"/>
        <v>ne</v>
      </c>
      <c r="BS17" s="54" t="str">
        <f t="shared" si="4"/>
        <v>ne</v>
      </c>
    </row>
    <row r="18" spans="2:71" s="130" customFormat="1" ht="14.4" x14ac:dyDescent="0.3">
      <c r="B18" s="54" t="str">
        <f>VLOOKUP(E18,'VPS1'!$J$10:$J$29,1,FALSE)</f>
        <v>MARI-LEADER-20VVG-06-04</v>
      </c>
      <c r="C18" s="131" t="str">
        <f t="shared" si="5"/>
        <v>MARI</v>
      </c>
      <c r="D18" s="401" t="s">
        <v>740</v>
      </c>
      <c r="E18" s="406" t="s">
        <v>703</v>
      </c>
      <c r="F18" s="405">
        <v>45900</v>
      </c>
      <c r="G18" s="399" t="s">
        <v>776</v>
      </c>
      <c r="H18" s="402">
        <v>307402759</v>
      </c>
      <c r="I18" s="402" t="s">
        <v>782</v>
      </c>
      <c r="J18" s="402" t="s">
        <v>788</v>
      </c>
      <c r="K18" s="402" t="s">
        <v>794</v>
      </c>
      <c r="L18" s="403">
        <v>64985.760000000002</v>
      </c>
      <c r="M18" s="404" t="s">
        <v>263</v>
      </c>
      <c r="N18" s="402" t="s">
        <v>284</v>
      </c>
      <c r="O18" s="402" t="s">
        <v>291</v>
      </c>
      <c r="P18" s="134"/>
      <c r="Q18" s="135"/>
      <c r="R18" s="135"/>
      <c r="S18" s="135"/>
      <c r="T18" s="135"/>
      <c r="U18" s="135"/>
      <c r="V18" s="135"/>
      <c r="W18" s="135"/>
      <c r="X18" s="135"/>
      <c r="Y18" s="135"/>
      <c r="Z18" s="135"/>
      <c r="AA18" s="135"/>
      <c r="AB18" s="135"/>
      <c r="AC18" s="135"/>
      <c r="AD18" s="402" t="s">
        <v>799</v>
      </c>
      <c r="AE18" s="402">
        <v>60</v>
      </c>
      <c r="AF18" s="407">
        <v>45919</v>
      </c>
      <c r="AG18" s="133"/>
      <c r="AH18" s="136"/>
      <c r="AI18" s="136"/>
      <c r="AJ18" s="136"/>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54">
        <f t="shared" si="0"/>
        <v>2025</v>
      </c>
      <c r="BH18" s="54">
        <f t="shared" si="6"/>
        <v>2025</v>
      </c>
      <c r="BI18" s="54">
        <f t="shared" si="1"/>
        <v>0</v>
      </c>
      <c r="BJ18" s="54">
        <f t="shared" si="2"/>
        <v>0</v>
      </c>
      <c r="BK18" s="54">
        <f t="shared" si="3"/>
        <v>0</v>
      </c>
      <c r="BL18" s="54">
        <f t="shared" si="7"/>
        <v>0</v>
      </c>
      <c r="BM18" s="54">
        <f t="shared" si="8"/>
        <v>0</v>
      </c>
      <c r="BN18" s="54" t="str">
        <f t="shared" si="9"/>
        <v>taip</v>
      </c>
      <c r="BO18" s="54" t="str">
        <f t="shared" si="10"/>
        <v>ne</v>
      </c>
      <c r="BP18" s="54" t="str">
        <f t="shared" si="10"/>
        <v>ne</v>
      </c>
      <c r="BQ18" s="54" t="str">
        <f t="shared" si="11"/>
        <v>ne</v>
      </c>
      <c r="BR18" s="54" t="str">
        <f t="shared" si="12"/>
        <v>ne</v>
      </c>
      <c r="BS18" s="54" t="str">
        <f t="shared" si="4"/>
        <v>ne</v>
      </c>
    </row>
    <row r="19" spans="2:71" s="130" customFormat="1" ht="14.4" x14ac:dyDescent="0.3">
      <c r="B19" s="54" t="str">
        <f>VLOOKUP(E19,'VPS1'!$J$10:$J$29,1,FALSE)</f>
        <v>MARI-LEADER-20VVG-03-02</v>
      </c>
      <c r="C19" s="131" t="str">
        <f t="shared" si="5"/>
        <v>MARI</v>
      </c>
      <c r="D19" s="401" t="s">
        <v>740</v>
      </c>
      <c r="E19" s="406" t="s">
        <v>701</v>
      </c>
      <c r="F19" s="405">
        <v>45960</v>
      </c>
      <c r="G19" s="400" t="s">
        <v>777</v>
      </c>
      <c r="H19" s="402">
        <v>306374627</v>
      </c>
      <c r="I19" s="402" t="s">
        <v>783</v>
      </c>
      <c r="J19" s="402" t="s">
        <v>789</v>
      </c>
      <c r="K19" s="402" t="s">
        <v>795</v>
      </c>
      <c r="L19" s="403">
        <v>64275.040000000001</v>
      </c>
      <c r="M19" s="404" t="s">
        <v>263</v>
      </c>
      <c r="N19" s="402" t="s">
        <v>284</v>
      </c>
      <c r="O19" s="402" t="s">
        <v>291</v>
      </c>
      <c r="P19" s="134"/>
      <c r="Q19" s="135"/>
      <c r="R19" s="135"/>
      <c r="S19" s="135"/>
      <c r="T19" s="135"/>
      <c r="U19" s="135"/>
      <c r="V19" s="135"/>
      <c r="W19" s="135"/>
      <c r="X19" s="135"/>
      <c r="Y19" s="135"/>
      <c r="Z19" s="135"/>
      <c r="AA19" s="135"/>
      <c r="AB19" s="135"/>
      <c r="AC19" s="135"/>
      <c r="AD19" s="402" t="s">
        <v>799</v>
      </c>
      <c r="AE19" s="402">
        <v>100</v>
      </c>
      <c r="AF19" s="407">
        <v>45978</v>
      </c>
      <c r="AG19" s="133"/>
      <c r="AH19" s="136"/>
      <c r="AI19" s="136"/>
      <c r="AJ19" s="136"/>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54">
        <f t="shared" si="0"/>
        <v>2025</v>
      </c>
      <c r="BH19" s="54">
        <f t="shared" si="6"/>
        <v>2025</v>
      </c>
      <c r="BI19" s="54">
        <f t="shared" si="1"/>
        <v>0</v>
      </c>
      <c r="BJ19" s="54">
        <f t="shared" si="2"/>
        <v>0</v>
      </c>
      <c r="BK19" s="54">
        <f t="shared" si="3"/>
        <v>0</v>
      </c>
      <c r="BL19" s="54">
        <f t="shared" si="7"/>
        <v>0</v>
      </c>
      <c r="BM19" s="54">
        <f t="shared" si="8"/>
        <v>0</v>
      </c>
      <c r="BN19" s="54" t="str">
        <f t="shared" si="9"/>
        <v>taip</v>
      </c>
      <c r="BO19" s="54" t="str">
        <f t="shared" si="10"/>
        <v>ne</v>
      </c>
      <c r="BP19" s="54" t="str">
        <f t="shared" si="10"/>
        <v>ne</v>
      </c>
      <c r="BQ19" s="54" t="str">
        <f t="shared" si="11"/>
        <v>ne</v>
      </c>
      <c r="BR19" s="54" t="str">
        <f t="shared" si="12"/>
        <v>ne</v>
      </c>
      <c r="BS19" s="54" t="str">
        <f t="shared" si="4"/>
        <v>ne</v>
      </c>
    </row>
    <row r="20" spans="2:71" s="130" customFormat="1" ht="14.4" x14ac:dyDescent="0.3">
      <c r="B20" s="54" t="str">
        <f>VLOOKUP(E20,'VPS1'!$J$10:$J$29,1,FALSE)</f>
        <v>MARI-LEADER-20VVG-09-01</v>
      </c>
      <c r="C20" s="131" t="str">
        <f t="shared" si="5"/>
        <v>MARI</v>
      </c>
      <c r="D20" s="401" t="s">
        <v>740</v>
      </c>
      <c r="E20" s="406" t="s">
        <v>700</v>
      </c>
      <c r="F20" s="405">
        <v>45960</v>
      </c>
      <c r="G20" s="400" t="s">
        <v>778</v>
      </c>
      <c r="H20" s="402">
        <v>302596324</v>
      </c>
      <c r="I20" s="402" t="s">
        <v>784</v>
      </c>
      <c r="J20" s="402" t="s">
        <v>790</v>
      </c>
      <c r="K20" s="402" t="s">
        <v>796</v>
      </c>
      <c r="L20" s="403">
        <v>25156.22</v>
      </c>
      <c r="M20" s="404" t="s">
        <v>263</v>
      </c>
      <c r="N20" s="402" t="s">
        <v>284</v>
      </c>
      <c r="O20" s="402" t="s">
        <v>287</v>
      </c>
      <c r="P20" s="134"/>
      <c r="Q20" s="135"/>
      <c r="R20" s="135"/>
      <c r="S20" s="135"/>
      <c r="T20" s="135"/>
      <c r="U20" s="135"/>
      <c r="V20" s="135"/>
      <c r="W20" s="135"/>
      <c r="X20" s="135"/>
      <c r="Y20" s="135"/>
      <c r="Z20" s="135"/>
      <c r="AA20" s="135"/>
      <c r="AB20" s="135"/>
      <c r="AC20" s="135"/>
      <c r="AD20" s="402" t="s">
        <v>799</v>
      </c>
      <c r="AE20" s="402">
        <v>100</v>
      </c>
      <c r="AF20" s="407">
        <v>45978</v>
      </c>
      <c r="AG20" s="133"/>
      <c r="AH20" s="136"/>
      <c r="AI20" s="136"/>
      <c r="AJ20" s="136"/>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54">
        <f t="shared" si="0"/>
        <v>2025</v>
      </c>
      <c r="BH20" s="54">
        <f t="shared" si="6"/>
        <v>2025</v>
      </c>
      <c r="BI20" s="54">
        <f t="shared" si="1"/>
        <v>0</v>
      </c>
      <c r="BJ20" s="54">
        <f t="shared" si="2"/>
        <v>0</v>
      </c>
      <c r="BK20" s="54">
        <f t="shared" si="3"/>
        <v>0</v>
      </c>
      <c r="BL20" s="54">
        <f t="shared" si="7"/>
        <v>0</v>
      </c>
      <c r="BM20" s="54">
        <f t="shared" si="8"/>
        <v>0</v>
      </c>
      <c r="BN20" s="54" t="str">
        <f t="shared" si="9"/>
        <v>taip</v>
      </c>
      <c r="BO20" s="54" t="str">
        <f t="shared" si="10"/>
        <v>ne</v>
      </c>
      <c r="BP20" s="54" t="str">
        <f t="shared" si="10"/>
        <v>ne</v>
      </c>
      <c r="BQ20" s="54" t="str">
        <f t="shared" si="11"/>
        <v>ne</v>
      </c>
      <c r="BR20" s="54" t="str">
        <f t="shared" si="12"/>
        <v>ne</v>
      </c>
      <c r="BS20" s="54" t="str">
        <f t="shared" si="4"/>
        <v>ne</v>
      </c>
    </row>
    <row r="21" spans="2:71" s="130" customFormat="1" ht="14.4" x14ac:dyDescent="0.3">
      <c r="B21" s="54" t="str">
        <f>VLOOKUP(E21,'VPS1'!$J$10:$J$29,1,FALSE)</f>
        <v>MARI-LEADER-20VVG-09-01</v>
      </c>
      <c r="C21" s="131" t="str">
        <f t="shared" si="5"/>
        <v>MARI</v>
      </c>
      <c r="D21" s="401" t="s">
        <v>740</v>
      </c>
      <c r="E21" s="406" t="s">
        <v>700</v>
      </c>
      <c r="F21" s="405">
        <v>45961</v>
      </c>
      <c r="G21" s="400" t="s">
        <v>779</v>
      </c>
      <c r="H21" s="402">
        <v>302347974</v>
      </c>
      <c r="I21" s="402" t="s">
        <v>785</v>
      </c>
      <c r="J21" s="402" t="s">
        <v>791</v>
      </c>
      <c r="K21" s="402" t="s">
        <v>797</v>
      </c>
      <c r="L21" s="403">
        <v>25156.48</v>
      </c>
      <c r="M21" s="404" t="s">
        <v>263</v>
      </c>
      <c r="N21" s="402" t="s">
        <v>284</v>
      </c>
      <c r="O21" s="402" t="s">
        <v>287</v>
      </c>
      <c r="P21" s="134"/>
      <c r="Q21" s="135"/>
      <c r="R21" s="135"/>
      <c r="S21" s="135"/>
      <c r="T21" s="135"/>
      <c r="U21" s="135"/>
      <c r="V21" s="135"/>
      <c r="W21" s="135"/>
      <c r="X21" s="135"/>
      <c r="Y21" s="135"/>
      <c r="Z21" s="135"/>
      <c r="AA21" s="135" t="s">
        <v>459</v>
      </c>
      <c r="AB21" s="135"/>
      <c r="AC21" s="135"/>
      <c r="AD21" s="402" t="s">
        <v>799</v>
      </c>
      <c r="AE21" s="402">
        <v>95</v>
      </c>
      <c r="AF21" s="407">
        <v>45978</v>
      </c>
      <c r="AG21" s="133"/>
      <c r="AH21" s="136"/>
      <c r="AI21" s="136"/>
      <c r="AJ21" s="136"/>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54">
        <f t="shared" si="0"/>
        <v>2025</v>
      </c>
      <c r="BH21" s="54">
        <f t="shared" si="6"/>
        <v>2025</v>
      </c>
      <c r="BI21" s="54">
        <f t="shared" si="1"/>
        <v>0</v>
      </c>
      <c r="BJ21" s="54">
        <f t="shared" si="2"/>
        <v>0</v>
      </c>
      <c r="BK21" s="54">
        <f t="shared" si="3"/>
        <v>0</v>
      </c>
      <c r="BL21" s="54">
        <f t="shared" si="7"/>
        <v>0</v>
      </c>
      <c r="BM21" s="54">
        <f t="shared" si="8"/>
        <v>0</v>
      </c>
      <c r="BN21" s="54" t="str">
        <f t="shared" si="9"/>
        <v>taip</v>
      </c>
      <c r="BO21" s="54" t="str">
        <f t="shared" si="10"/>
        <v>ne</v>
      </c>
      <c r="BP21" s="54" t="str">
        <f t="shared" si="10"/>
        <v>ne</v>
      </c>
      <c r="BQ21" s="54" t="str">
        <f t="shared" si="11"/>
        <v>ne</v>
      </c>
      <c r="BR21" s="54" t="str">
        <f t="shared" si="12"/>
        <v>ne</v>
      </c>
      <c r="BS21" s="54" t="str">
        <f t="shared" si="4"/>
        <v>ne</v>
      </c>
    </row>
    <row r="22" spans="2:71" s="130" customFormat="1" ht="14.4" x14ac:dyDescent="0.3">
      <c r="B22" s="54" t="str">
        <f>VLOOKUP(E22,'VPS1'!$J$10:$J$29,1,FALSE)</f>
        <v>MARI-LEADER-20VVG-09-01</v>
      </c>
      <c r="C22" s="131" t="str">
        <f t="shared" si="5"/>
        <v>MARI</v>
      </c>
      <c r="D22" s="401" t="s">
        <v>740</v>
      </c>
      <c r="E22" s="406" t="s">
        <v>700</v>
      </c>
      <c r="F22" s="405">
        <v>45961</v>
      </c>
      <c r="G22" s="400" t="s">
        <v>780</v>
      </c>
      <c r="H22" s="402">
        <v>301100533</v>
      </c>
      <c r="I22" s="402" t="s">
        <v>786</v>
      </c>
      <c r="J22" s="402" t="s">
        <v>792</v>
      </c>
      <c r="K22" s="402" t="s">
        <v>798</v>
      </c>
      <c r="L22" s="403">
        <v>25114.32</v>
      </c>
      <c r="M22" s="404" t="s">
        <v>263</v>
      </c>
      <c r="N22" s="402" t="s">
        <v>284</v>
      </c>
      <c r="O22" s="402" t="s">
        <v>287</v>
      </c>
      <c r="P22" s="134"/>
      <c r="Q22" s="135"/>
      <c r="R22" s="135"/>
      <c r="S22" s="135"/>
      <c r="T22" s="135"/>
      <c r="U22" s="135"/>
      <c r="V22" s="135"/>
      <c r="W22" s="135"/>
      <c r="X22" s="135"/>
      <c r="Y22" s="135"/>
      <c r="Z22" s="135"/>
      <c r="AA22" s="135"/>
      <c r="AB22" s="135"/>
      <c r="AC22" s="135"/>
      <c r="AD22" s="402" t="s">
        <v>799</v>
      </c>
      <c r="AE22" s="402">
        <v>95</v>
      </c>
      <c r="AF22" s="407">
        <v>45978</v>
      </c>
      <c r="AG22" s="133"/>
      <c r="AH22" s="136"/>
      <c r="AI22" s="136"/>
      <c r="AJ22" s="136"/>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54">
        <f t="shared" si="0"/>
        <v>2025</v>
      </c>
      <c r="BH22" s="54">
        <f t="shared" si="6"/>
        <v>2025</v>
      </c>
      <c r="BI22" s="54">
        <f t="shared" si="1"/>
        <v>0</v>
      </c>
      <c r="BJ22" s="54">
        <f t="shared" si="2"/>
        <v>0</v>
      </c>
      <c r="BK22" s="54">
        <f t="shared" si="3"/>
        <v>0</v>
      </c>
      <c r="BL22" s="54">
        <f t="shared" si="7"/>
        <v>0</v>
      </c>
      <c r="BM22" s="54">
        <f t="shared" si="8"/>
        <v>0</v>
      </c>
      <c r="BN22" s="54" t="str">
        <f t="shared" si="9"/>
        <v>taip</v>
      </c>
      <c r="BO22" s="54" t="str">
        <f t="shared" si="10"/>
        <v>ne</v>
      </c>
      <c r="BP22" s="54" t="str">
        <f t="shared" si="10"/>
        <v>ne</v>
      </c>
      <c r="BQ22" s="54" t="str">
        <f t="shared" si="11"/>
        <v>ne</v>
      </c>
      <c r="BR22" s="54" t="str">
        <f t="shared" si="12"/>
        <v>ne</v>
      </c>
      <c r="BS22" s="54" t="str">
        <f t="shared" si="4"/>
        <v>ne</v>
      </c>
    </row>
    <row r="23" spans="2:71" s="130" customFormat="1" ht="14.4" x14ac:dyDescent="0.3">
      <c r="B23" s="54" t="str">
        <f>VLOOKUP(E23,'VPS1'!$J$10:$J$29,1,FALSE)</f>
        <v>MARI-LEADER-20VVG-03-02</v>
      </c>
      <c r="C23" s="131" t="str">
        <f t="shared" si="5"/>
        <v>MARI</v>
      </c>
      <c r="D23" s="401" t="s">
        <v>740</v>
      </c>
      <c r="E23" s="406" t="s">
        <v>701</v>
      </c>
      <c r="F23" s="405">
        <v>45443</v>
      </c>
      <c r="G23" s="402" t="s">
        <v>800</v>
      </c>
      <c r="H23" s="402">
        <v>306721024</v>
      </c>
      <c r="I23" s="402" t="s">
        <v>801</v>
      </c>
      <c r="J23" s="402" t="s">
        <v>802</v>
      </c>
      <c r="K23" s="402" t="s">
        <v>803</v>
      </c>
      <c r="L23" s="403">
        <v>58498.46</v>
      </c>
      <c r="M23" s="404" t="s">
        <v>263</v>
      </c>
      <c r="N23" s="402" t="s">
        <v>284</v>
      </c>
      <c r="O23" s="402" t="s">
        <v>291</v>
      </c>
      <c r="P23" s="134"/>
      <c r="Q23" s="135"/>
      <c r="R23" s="135"/>
      <c r="S23" s="135"/>
      <c r="T23" s="135"/>
      <c r="U23" s="135"/>
      <c r="V23" s="135"/>
      <c r="W23" s="135"/>
      <c r="X23" s="135"/>
      <c r="Y23" s="135"/>
      <c r="Z23" s="135"/>
      <c r="AA23" s="135"/>
      <c r="AB23" s="135"/>
      <c r="AC23" s="135"/>
      <c r="AD23" s="132"/>
      <c r="AE23" s="402">
        <v>100</v>
      </c>
      <c r="AF23" s="407">
        <v>45469</v>
      </c>
      <c r="AG23" s="403">
        <v>0</v>
      </c>
      <c r="AH23" s="407">
        <v>45594</v>
      </c>
      <c r="AI23" s="136"/>
      <c r="AJ23" s="136"/>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54">
        <f t="shared" si="0"/>
        <v>2024</v>
      </c>
      <c r="BH23" s="54">
        <f t="shared" si="6"/>
        <v>2024</v>
      </c>
      <c r="BI23" s="54">
        <f t="shared" si="1"/>
        <v>2024</v>
      </c>
      <c r="BJ23" s="54">
        <f t="shared" si="2"/>
        <v>0</v>
      </c>
      <c r="BK23" s="54">
        <f t="shared" si="3"/>
        <v>0</v>
      </c>
      <c r="BL23" s="54">
        <f t="shared" si="7"/>
        <v>0</v>
      </c>
      <c r="BM23" s="54">
        <f t="shared" si="8"/>
        <v>0</v>
      </c>
      <c r="BN23" s="54" t="str">
        <f t="shared" si="9"/>
        <v>taip</v>
      </c>
      <c r="BO23" s="54" t="str">
        <f t="shared" si="10"/>
        <v>taip</v>
      </c>
      <c r="BP23" s="54" t="str">
        <f t="shared" si="10"/>
        <v>ne</v>
      </c>
      <c r="BQ23" s="54" t="str">
        <f t="shared" si="11"/>
        <v>ne</v>
      </c>
      <c r="BR23" s="54" t="str">
        <f t="shared" si="12"/>
        <v>ne</v>
      </c>
      <c r="BS23" s="54" t="str">
        <f t="shared" si="4"/>
        <v>ne</v>
      </c>
    </row>
    <row r="24" spans="2:71" s="130" customFormat="1" ht="14.4" x14ac:dyDescent="0.3">
      <c r="B24" s="54" t="e">
        <f>VLOOKUP(E24,'VPS1'!$J$10:$J$29,1,FALSE)</f>
        <v>#N/A</v>
      </c>
      <c r="C24" s="131" t="str">
        <f t="shared" si="5"/>
        <v/>
      </c>
      <c r="D24" s="401"/>
      <c r="E24" s="30"/>
      <c r="F24" s="55"/>
      <c r="G24" s="132"/>
      <c r="H24" s="132"/>
      <c r="I24" s="132"/>
      <c r="J24" s="132"/>
      <c r="K24" s="132"/>
      <c r="L24" s="133"/>
      <c r="M24" s="404"/>
      <c r="N24" s="402"/>
      <c r="O24" s="402"/>
      <c r="P24" s="134" t="str">
        <f t="shared" ref="P24:Q75" si="13">IF($N24="fizinis asmuo","užpildykite","nepildyti")</f>
        <v>nepildyti</v>
      </c>
      <c r="Q24" s="135" t="str">
        <f t="shared" si="13"/>
        <v>nepildyti</v>
      </c>
      <c r="R24" s="135"/>
      <c r="S24" s="135"/>
      <c r="T24" s="135"/>
      <c r="U24" s="135"/>
      <c r="V24" s="135"/>
      <c r="W24" s="135"/>
      <c r="X24" s="135"/>
      <c r="Y24" s="135"/>
      <c r="Z24" s="135"/>
      <c r="AA24" s="135"/>
      <c r="AB24" s="135"/>
      <c r="AC24" s="135"/>
      <c r="AD24" s="132"/>
      <c r="AE24" s="132"/>
      <c r="AF24" s="132"/>
      <c r="AG24" s="133"/>
      <c r="AH24" s="136"/>
      <c r="AI24" s="136"/>
      <c r="AJ24" s="136"/>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54">
        <f t="shared" si="0"/>
        <v>0</v>
      </c>
      <c r="BH24" s="54">
        <f t="shared" si="6"/>
        <v>0</v>
      </c>
      <c r="BI24" s="54">
        <f t="shared" si="1"/>
        <v>0</v>
      </c>
      <c r="BJ24" s="54">
        <f t="shared" si="2"/>
        <v>0</v>
      </c>
      <c r="BK24" s="54">
        <f t="shared" si="3"/>
        <v>0</v>
      </c>
      <c r="BL24" s="54">
        <f t="shared" si="7"/>
        <v>0</v>
      </c>
      <c r="BM24" s="54">
        <f t="shared" si="8"/>
        <v>0</v>
      </c>
      <c r="BN24" s="54" t="str">
        <f t="shared" si="9"/>
        <v>ne</v>
      </c>
      <c r="BO24" s="54" t="str">
        <f t="shared" si="10"/>
        <v>ne</v>
      </c>
      <c r="BP24" s="54" t="str">
        <f t="shared" si="10"/>
        <v>ne</v>
      </c>
      <c r="BQ24" s="54" t="str">
        <f t="shared" si="11"/>
        <v>ne</v>
      </c>
      <c r="BR24" s="54" t="str">
        <f t="shared" si="12"/>
        <v>ne</v>
      </c>
      <c r="BS24" s="54" t="str">
        <f t="shared" si="4"/>
        <v>ne</v>
      </c>
    </row>
    <row r="25" spans="2:71" s="130" customFormat="1" ht="14.4" x14ac:dyDescent="0.2">
      <c r="B25" s="54" t="e">
        <f>VLOOKUP(E25,'VPS1'!$J$10:$J$29,1,FALSE)</f>
        <v>#N/A</v>
      </c>
      <c r="C25" s="131" t="str">
        <f t="shared" si="5"/>
        <v/>
      </c>
      <c r="D25" s="132"/>
      <c r="E25" s="30"/>
      <c r="F25" s="55"/>
      <c r="G25" s="132"/>
      <c r="H25" s="132"/>
      <c r="I25" s="132"/>
      <c r="J25" s="132"/>
      <c r="K25" s="132"/>
      <c r="L25" s="133"/>
      <c r="M25" s="134"/>
      <c r="N25" s="132"/>
      <c r="O25" s="132"/>
      <c r="P25" s="134" t="str">
        <f t="shared" si="13"/>
        <v>nepildyti</v>
      </c>
      <c r="Q25" s="135" t="str">
        <f t="shared" si="13"/>
        <v>nepildyti</v>
      </c>
      <c r="R25" s="135"/>
      <c r="S25" s="135"/>
      <c r="T25" s="135"/>
      <c r="U25" s="135"/>
      <c r="V25" s="135"/>
      <c r="W25" s="135"/>
      <c r="X25" s="135"/>
      <c r="Y25" s="135"/>
      <c r="Z25" s="135"/>
      <c r="AA25" s="135"/>
      <c r="AB25" s="135"/>
      <c r="AC25" s="135"/>
      <c r="AD25" s="132"/>
      <c r="AE25" s="132"/>
      <c r="AF25" s="132"/>
      <c r="AG25" s="133"/>
      <c r="AH25" s="136"/>
      <c r="AI25" s="136"/>
      <c r="AJ25" s="136"/>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54">
        <f t="shared" si="0"/>
        <v>0</v>
      </c>
      <c r="BH25" s="54">
        <f t="shared" si="6"/>
        <v>0</v>
      </c>
      <c r="BI25" s="54">
        <f t="shared" si="1"/>
        <v>0</v>
      </c>
      <c r="BJ25" s="54">
        <f t="shared" si="2"/>
        <v>0</v>
      </c>
      <c r="BK25" s="54">
        <f t="shared" si="3"/>
        <v>0</v>
      </c>
      <c r="BL25" s="54">
        <f t="shared" si="7"/>
        <v>0</v>
      </c>
      <c r="BM25" s="54">
        <f t="shared" si="8"/>
        <v>0</v>
      </c>
      <c r="BN25" s="54" t="str">
        <f t="shared" si="9"/>
        <v>ne</v>
      </c>
      <c r="BO25" s="54" t="str">
        <f t="shared" si="10"/>
        <v>ne</v>
      </c>
      <c r="BP25" s="54" t="str">
        <f t="shared" si="10"/>
        <v>ne</v>
      </c>
      <c r="BQ25" s="54" t="str">
        <f t="shared" si="11"/>
        <v>ne</v>
      </c>
      <c r="BR25" s="54" t="str">
        <f t="shared" si="12"/>
        <v>ne</v>
      </c>
      <c r="BS25" s="54" t="str">
        <f t="shared" si="4"/>
        <v>ne</v>
      </c>
    </row>
    <row r="26" spans="2:71" s="130" customFormat="1" ht="14.4" x14ac:dyDescent="0.2">
      <c r="B26" s="54" t="e">
        <f>VLOOKUP(E26,'VPS1'!$J$10:$J$29,1,FALSE)</f>
        <v>#N/A</v>
      </c>
      <c r="C26" s="131" t="str">
        <f t="shared" si="5"/>
        <v/>
      </c>
      <c r="D26" s="132"/>
      <c r="E26" s="30"/>
      <c r="F26" s="55"/>
      <c r="G26" s="132"/>
      <c r="H26" s="132"/>
      <c r="I26" s="132"/>
      <c r="J26" s="132"/>
      <c r="K26" s="132"/>
      <c r="L26" s="133"/>
      <c r="M26" s="134"/>
      <c r="N26" s="132"/>
      <c r="O26" s="132"/>
      <c r="P26" s="134" t="str">
        <f t="shared" si="13"/>
        <v>nepildyti</v>
      </c>
      <c r="Q26" s="135" t="str">
        <f t="shared" si="13"/>
        <v>nepildyti</v>
      </c>
      <c r="R26" s="135"/>
      <c r="S26" s="135"/>
      <c r="T26" s="135"/>
      <c r="U26" s="135"/>
      <c r="V26" s="135"/>
      <c r="W26" s="135"/>
      <c r="X26" s="135"/>
      <c r="Y26" s="135"/>
      <c r="Z26" s="135"/>
      <c r="AA26" s="135"/>
      <c r="AB26" s="135"/>
      <c r="AC26" s="135"/>
      <c r="AD26" s="132"/>
      <c r="AE26" s="132"/>
      <c r="AF26" s="132"/>
      <c r="AG26" s="133"/>
      <c r="AH26" s="136"/>
      <c r="AI26" s="136"/>
      <c r="AJ26" s="136"/>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54">
        <f t="shared" si="0"/>
        <v>0</v>
      </c>
      <c r="BH26" s="54">
        <f t="shared" si="6"/>
        <v>0</v>
      </c>
      <c r="BI26" s="54">
        <f t="shared" si="1"/>
        <v>0</v>
      </c>
      <c r="BJ26" s="54">
        <f t="shared" si="2"/>
        <v>0</v>
      </c>
      <c r="BK26" s="54">
        <f t="shared" si="3"/>
        <v>0</v>
      </c>
      <c r="BL26" s="54">
        <f t="shared" si="7"/>
        <v>0</v>
      </c>
      <c r="BM26" s="54">
        <f t="shared" si="8"/>
        <v>0</v>
      </c>
      <c r="BN26" s="54" t="str">
        <f t="shared" si="9"/>
        <v>ne</v>
      </c>
      <c r="BO26" s="54" t="str">
        <f t="shared" si="10"/>
        <v>ne</v>
      </c>
      <c r="BP26" s="54" t="str">
        <f t="shared" si="10"/>
        <v>ne</v>
      </c>
      <c r="BQ26" s="54" t="str">
        <f t="shared" si="11"/>
        <v>ne</v>
      </c>
      <c r="BR26" s="54" t="str">
        <f t="shared" si="12"/>
        <v>ne</v>
      </c>
      <c r="BS26" s="54" t="str">
        <f t="shared" si="4"/>
        <v>ne</v>
      </c>
    </row>
    <row r="27" spans="2:71" s="130" customFormat="1" ht="14.4" x14ac:dyDescent="0.2">
      <c r="B27" s="54" t="e">
        <f>VLOOKUP(E27,'VPS1'!$J$10:$J$29,1,FALSE)</f>
        <v>#N/A</v>
      </c>
      <c r="C27" s="131" t="str">
        <f t="shared" si="5"/>
        <v/>
      </c>
      <c r="D27" s="132"/>
      <c r="E27" s="30"/>
      <c r="F27" s="55"/>
      <c r="G27" s="132"/>
      <c r="H27" s="132"/>
      <c r="I27" s="132"/>
      <c r="J27" s="132"/>
      <c r="K27" s="132"/>
      <c r="L27" s="133"/>
      <c r="M27" s="134"/>
      <c r="N27" s="132"/>
      <c r="O27" s="132"/>
      <c r="P27" s="134" t="str">
        <f t="shared" si="13"/>
        <v>nepildyti</v>
      </c>
      <c r="Q27" s="135" t="str">
        <f t="shared" si="13"/>
        <v>nepildyti</v>
      </c>
      <c r="R27" s="135"/>
      <c r="S27" s="135"/>
      <c r="T27" s="135"/>
      <c r="U27" s="135"/>
      <c r="V27" s="135"/>
      <c r="W27" s="135"/>
      <c r="X27" s="135"/>
      <c r="Y27" s="135"/>
      <c r="Z27" s="135"/>
      <c r="AA27" s="135"/>
      <c r="AB27" s="135"/>
      <c r="AC27" s="135"/>
      <c r="AD27" s="132"/>
      <c r="AE27" s="132"/>
      <c r="AF27" s="132"/>
      <c r="AG27" s="133"/>
      <c r="AH27" s="136"/>
      <c r="AI27" s="136"/>
      <c r="AJ27" s="136"/>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54">
        <f t="shared" si="0"/>
        <v>0</v>
      </c>
      <c r="BH27" s="54">
        <f t="shared" si="6"/>
        <v>0</v>
      </c>
      <c r="BI27" s="54">
        <f t="shared" si="1"/>
        <v>0</v>
      </c>
      <c r="BJ27" s="54">
        <f t="shared" si="2"/>
        <v>0</v>
      </c>
      <c r="BK27" s="54">
        <f t="shared" si="3"/>
        <v>0</v>
      </c>
      <c r="BL27" s="54">
        <f t="shared" si="7"/>
        <v>0</v>
      </c>
      <c r="BM27" s="54">
        <f t="shared" si="8"/>
        <v>0</v>
      </c>
      <c r="BN27" s="54" t="str">
        <f t="shared" si="9"/>
        <v>ne</v>
      </c>
      <c r="BO27" s="54" t="str">
        <f t="shared" si="10"/>
        <v>ne</v>
      </c>
      <c r="BP27" s="54" t="str">
        <f t="shared" si="10"/>
        <v>ne</v>
      </c>
      <c r="BQ27" s="54" t="str">
        <f t="shared" si="11"/>
        <v>ne</v>
      </c>
      <c r="BR27" s="54" t="str">
        <f t="shared" si="12"/>
        <v>ne</v>
      </c>
      <c r="BS27" s="54" t="str">
        <f t="shared" si="4"/>
        <v>ne</v>
      </c>
    </row>
    <row r="28" spans="2:71" s="130" customFormat="1" ht="14.4" x14ac:dyDescent="0.2">
      <c r="B28" s="54" t="e">
        <f>VLOOKUP(E28,'VPS1'!$J$10:$J$29,1,FALSE)</f>
        <v>#N/A</v>
      </c>
      <c r="C28" s="131" t="str">
        <f t="shared" si="5"/>
        <v/>
      </c>
      <c r="D28" s="132"/>
      <c r="E28" s="30"/>
      <c r="F28" s="55"/>
      <c r="G28" s="132"/>
      <c r="H28" s="132"/>
      <c r="I28" s="132"/>
      <c r="J28" s="132"/>
      <c r="K28" s="132"/>
      <c r="L28" s="133"/>
      <c r="M28" s="134"/>
      <c r="N28" s="132"/>
      <c r="O28" s="132"/>
      <c r="P28" s="134" t="str">
        <f t="shared" si="13"/>
        <v>nepildyti</v>
      </c>
      <c r="Q28" s="135" t="str">
        <f t="shared" si="13"/>
        <v>nepildyti</v>
      </c>
      <c r="R28" s="135"/>
      <c r="S28" s="135"/>
      <c r="T28" s="135"/>
      <c r="U28" s="135"/>
      <c r="V28" s="135"/>
      <c r="W28" s="135"/>
      <c r="X28" s="135"/>
      <c r="Y28" s="135"/>
      <c r="Z28" s="135"/>
      <c r="AA28" s="135"/>
      <c r="AB28" s="135"/>
      <c r="AC28" s="135"/>
      <c r="AD28" s="132"/>
      <c r="AE28" s="132"/>
      <c r="AF28" s="132"/>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54">
        <f t="shared" si="0"/>
        <v>0</v>
      </c>
      <c r="BH28" s="54">
        <f t="shared" si="6"/>
        <v>0</v>
      </c>
      <c r="BI28" s="54">
        <f t="shared" si="1"/>
        <v>0</v>
      </c>
      <c r="BJ28" s="54">
        <f t="shared" si="2"/>
        <v>0</v>
      </c>
      <c r="BK28" s="54">
        <f t="shared" si="3"/>
        <v>0</v>
      </c>
      <c r="BL28" s="54">
        <f t="shared" si="7"/>
        <v>0</v>
      </c>
      <c r="BM28" s="54">
        <f t="shared" si="8"/>
        <v>0</v>
      </c>
      <c r="BN28" s="54" t="str">
        <f t="shared" si="9"/>
        <v>ne</v>
      </c>
      <c r="BO28" s="54" t="str">
        <f t="shared" si="10"/>
        <v>ne</v>
      </c>
      <c r="BP28" s="54" t="str">
        <f t="shared" si="10"/>
        <v>ne</v>
      </c>
      <c r="BQ28" s="54" t="str">
        <f t="shared" si="11"/>
        <v>ne</v>
      </c>
      <c r="BR28" s="54" t="str">
        <f t="shared" si="12"/>
        <v>ne</v>
      </c>
      <c r="BS28" s="54" t="str">
        <f t="shared" si="4"/>
        <v>ne</v>
      </c>
    </row>
    <row r="29" spans="2:71" s="130" customFormat="1" ht="14.4" x14ac:dyDescent="0.2">
      <c r="B29" s="54" t="e">
        <f>VLOOKUP(E29,'VPS1'!$J$10:$J$29,1,FALSE)</f>
        <v>#N/A</v>
      </c>
      <c r="C29" s="131" t="str">
        <f t="shared" si="5"/>
        <v/>
      </c>
      <c r="D29" s="132"/>
      <c r="E29" s="30"/>
      <c r="F29" s="55"/>
      <c r="G29" s="132"/>
      <c r="H29" s="132"/>
      <c r="I29" s="132"/>
      <c r="J29" s="132"/>
      <c r="K29" s="132"/>
      <c r="L29" s="133"/>
      <c r="M29" s="134"/>
      <c r="N29" s="132"/>
      <c r="O29" s="132"/>
      <c r="P29" s="134" t="str">
        <f t="shared" si="13"/>
        <v>nepildyti</v>
      </c>
      <c r="Q29" s="135" t="str">
        <f t="shared" si="13"/>
        <v>nepildyti</v>
      </c>
      <c r="R29" s="135"/>
      <c r="S29" s="135"/>
      <c r="T29" s="135"/>
      <c r="U29" s="135"/>
      <c r="V29" s="135"/>
      <c r="W29" s="135"/>
      <c r="X29" s="135"/>
      <c r="Y29" s="135"/>
      <c r="Z29" s="135"/>
      <c r="AA29" s="135"/>
      <c r="AB29" s="135"/>
      <c r="AC29" s="135"/>
      <c r="AD29" s="132"/>
      <c r="AE29" s="132"/>
      <c r="AF29" s="132"/>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54">
        <f t="shared" si="0"/>
        <v>0</v>
      </c>
      <c r="BH29" s="54">
        <f t="shared" si="6"/>
        <v>0</v>
      </c>
      <c r="BI29" s="54">
        <f t="shared" si="1"/>
        <v>0</v>
      </c>
      <c r="BJ29" s="54">
        <f t="shared" si="2"/>
        <v>0</v>
      </c>
      <c r="BK29" s="54">
        <f t="shared" si="3"/>
        <v>0</v>
      </c>
      <c r="BL29" s="54">
        <f t="shared" si="7"/>
        <v>0</v>
      </c>
      <c r="BM29" s="54">
        <f t="shared" si="8"/>
        <v>0</v>
      </c>
      <c r="BN29" s="54" t="str">
        <f t="shared" si="9"/>
        <v>ne</v>
      </c>
      <c r="BO29" s="54" t="str">
        <f t="shared" si="10"/>
        <v>ne</v>
      </c>
      <c r="BP29" s="54" t="str">
        <f t="shared" si="10"/>
        <v>ne</v>
      </c>
      <c r="BQ29" s="54" t="str">
        <f t="shared" si="11"/>
        <v>ne</v>
      </c>
      <c r="BR29" s="54" t="str">
        <f t="shared" si="12"/>
        <v>ne</v>
      </c>
      <c r="BS29" s="54" t="str">
        <f t="shared" si="4"/>
        <v>ne</v>
      </c>
    </row>
    <row r="30" spans="2:71" s="130" customFormat="1" ht="14.4" x14ac:dyDescent="0.2">
      <c r="B30" s="54" t="e">
        <f>VLOOKUP(E30,'VPS1'!$J$10:$J$29,1,FALSE)</f>
        <v>#N/A</v>
      </c>
      <c r="C30" s="131" t="str">
        <f t="shared" si="5"/>
        <v/>
      </c>
      <c r="D30" s="132"/>
      <c r="E30" s="30"/>
      <c r="F30" s="55"/>
      <c r="G30" s="132"/>
      <c r="H30" s="132"/>
      <c r="I30" s="132"/>
      <c r="J30" s="132"/>
      <c r="K30" s="132"/>
      <c r="L30" s="133"/>
      <c r="M30" s="134"/>
      <c r="N30" s="132"/>
      <c r="O30" s="132"/>
      <c r="P30" s="134" t="str">
        <f t="shared" si="13"/>
        <v>nepildyti</v>
      </c>
      <c r="Q30" s="135" t="str">
        <f t="shared" si="13"/>
        <v>nepildyti</v>
      </c>
      <c r="R30" s="135"/>
      <c r="S30" s="135"/>
      <c r="T30" s="135"/>
      <c r="U30" s="135"/>
      <c r="V30" s="135"/>
      <c r="W30" s="135"/>
      <c r="X30" s="135"/>
      <c r="Y30" s="135"/>
      <c r="Z30" s="135"/>
      <c r="AA30" s="135"/>
      <c r="AB30" s="135"/>
      <c r="AC30" s="135"/>
      <c r="AD30" s="132"/>
      <c r="AE30" s="132"/>
      <c r="AF30" s="132"/>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54">
        <f t="shared" si="0"/>
        <v>0</v>
      </c>
      <c r="BH30" s="54">
        <f t="shared" si="6"/>
        <v>0</v>
      </c>
      <c r="BI30" s="54">
        <f t="shared" si="1"/>
        <v>0</v>
      </c>
      <c r="BJ30" s="54">
        <f t="shared" si="2"/>
        <v>0</v>
      </c>
      <c r="BK30" s="54">
        <f t="shared" si="3"/>
        <v>0</v>
      </c>
      <c r="BL30" s="54">
        <f t="shared" si="7"/>
        <v>0</v>
      </c>
      <c r="BM30" s="54">
        <f t="shared" si="8"/>
        <v>0</v>
      </c>
      <c r="BN30" s="54" t="str">
        <f t="shared" si="9"/>
        <v>ne</v>
      </c>
      <c r="BO30" s="54" t="str">
        <f t="shared" si="10"/>
        <v>ne</v>
      </c>
      <c r="BP30" s="54" t="str">
        <f t="shared" si="10"/>
        <v>ne</v>
      </c>
      <c r="BQ30" s="54" t="str">
        <f t="shared" si="11"/>
        <v>ne</v>
      </c>
      <c r="BR30" s="54" t="str">
        <f t="shared" si="12"/>
        <v>ne</v>
      </c>
      <c r="BS30" s="54" t="str">
        <f t="shared" si="4"/>
        <v>ne</v>
      </c>
    </row>
    <row r="31" spans="2:71" s="130" customFormat="1" ht="14.4" x14ac:dyDescent="0.2">
      <c r="B31" s="54" t="e">
        <f>VLOOKUP(E31,'VPS1'!$J$10:$J$29,1,FALSE)</f>
        <v>#N/A</v>
      </c>
      <c r="C31" s="131" t="str">
        <f t="shared" si="5"/>
        <v/>
      </c>
      <c r="D31" s="132"/>
      <c r="E31" s="30"/>
      <c r="F31" s="55"/>
      <c r="G31" s="132"/>
      <c r="H31" s="132"/>
      <c r="I31" s="132"/>
      <c r="J31" s="132"/>
      <c r="K31" s="132"/>
      <c r="L31" s="133"/>
      <c r="M31" s="134"/>
      <c r="N31" s="132"/>
      <c r="O31" s="132"/>
      <c r="P31" s="134" t="str">
        <f t="shared" si="13"/>
        <v>nepildyti</v>
      </c>
      <c r="Q31" s="135" t="str">
        <f t="shared" si="13"/>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54">
        <f t="shared" si="0"/>
        <v>0</v>
      </c>
      <c r="BH31" s="54">
        <f t="shared" si="6"/>
        <v>0</v>
      </c>
      <c r="BI31" s="54">
        <f t="shared" si="1"/>
        <v>0</v>
      </c>
      <c r="BJ31" s="54">
        <f t="shared" si="2"/>
        <v>0</v>
      </c>
      <c r="BK31" s="54">
        <f t="shared" si="3"/>
        <v>0</v>
      </c>
      <c r="BL31" s="54">
        <f t="shared" si="7"/>
        <v>0</v>
      </c>
      <c r="BM31" s="54">
        <f t="shared" si="8"/>
        <v>0</v>
      </c>
      <c r="BN31" s="54" t="str">
        <f t="shared" si="9"/>
        <v>ne</v>
      </c>
      <c r="BO31" s="54" t="str">
        <f t="shared" si="10"/>
        <v>ne</v>
      </c>
      <c r="BP31" s="54" t="str">
        <f t="shared" si="10"/>
        <v>ne</v>
      </c>
      <c r="BQ31" s="54" t="str">
        <f t="shared" si="11"/>
        <v>ne</v>
      </c>
      <c r="BR31" s="54" t="str">
        <f t="shared" si="12"/>
        <v>ne</v>
      </c>
      <c r="BS31" s="54" t="str">
        <f t="shared" si="4"/>
        <v>ne</v>
      </c>
    </row>
    <row r="32" spans="2:71" s="130" customFormat="1" ht="14.4" x14ac:dyDescent="0.2">
      <c r="B32" s="54" t="e">
        <f>VLOOKUP(E32,'VPS1'!$J$10:$J$29,1,FALSE)</f>
        <v>#N/A</v>
      </c>
      <c r="C32" s="131" t="str">
        <f t="shared" si="5"/>
        <v/>
      </c>
      <c r="D32" s="132"/>
      <c r="E32" s="30"/>
      <c r="F32" s="55"/>
      <c r="G32" s="132"/>
      <c r="H32" s="132"/>
      <c r="I32" s="132"/>
      <c r="J32" s="132"/>
      <c r="K32" s="132"/>
      <c r="L32" s="133"/>
      <c r="M32" s="134"/>
      <c r="N32" s="132"/>
      <c r="O32" s="132"/>
      <c r="P32" s="134" t="str">
        <f t="shared" si="13"/>
        <v>nepildyti</v>
      </c>
      <c r="Q32" s="135" t="str">
        <f t="shared" si="13"/>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54">
        <f t="shared" si="0"/>
        <v>0</v>
      </c>
      <c r="BH32" s="54">
        <f t="shared" si="6"/>
        <v>0</v>
      </c>
      <c r="BI32" s="54">
        <f t="shared" si="1"/>
        <v>0</v>
      </c>
      <c r="BJ32" s="54">
        <f t="shared" si="2"/>
        <v>0</v>
      </c>
      <c r="BK32" s="54">
        <f t="shared" si="3"/>
        <v>0</v>
      </c>
      <c r="BL32" s="54">
        <f t="shared" si="7"/>
        <v>0</v>
      </c>
      <c r="BM32" s="54">
        <f t="shared" si="8"/>
        <v>0</v>
      </c>
      <c r="BN32" s="54" t="str">
        <f t="shared" si="9"/>
        <v>ne</v>
      </c>
      <c r="BO32" s="54" t="str">
        <f t="shared" si="10"/>
        <v>ne</v>
      </c>
      <c r="BP32" s="54" t="str">
        <f t="shared" si="10"/>
        <v>ne</v>
      </c>
      <c r="BQ32" s="54" t="str">
        <f t="shared" si="11"/>
        <v>ne</v>
      </c>
      <c r="BR32" s="54" t="str">
        <f t="shared" si="12"/>
        <v>ne</v>
      </c>
      <c r="BS32" s="54" t="str">
        <f t="shared" si="4"/>
        <v>ne</v>
      </c>
    </row>
    <row r="33" spans="2:71" s="130" customFormat="1" x14ac:dyDescent="0.2">
      <c r="B33" s="54" t="e">
        <f>VLOOKUP(E33,'VPS1'!$J$10:$J$29,1,FALSE)</f>
        <v>#N/A</v>
      </c>
      <c r="C33" s="131" t="str">
        <f t="shared" si="5"/>
        <v/>
      </c>
      <c r="D33" s="132"/>
      <c r="E33" s="132"/>
      <c r="F33" s="55"/>
      <c r="G33" s="132"/>
      <c r="H33" s="132"/>
      <c r="I33" s="132"/>
      <c r="J33" s="132"/>
      <c r="K33" s="132"/>
      <c r="L33" s="133"/>
      <c r="M33" s="134"/>
      <c r="N33" s="132"/>
      <c r="O33" s="132"/>
      <c r="P33" s="134" t="str">
        <f t="shared" si="13"/>
        <v>nepildyti</v>
      </c>
      <c r="Q33" s="135" t="str">
        <f t="shared" si="13"/>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54">
        <f t="shared" si="0"/>
        <v>0</v>
      </c>
      <c r="BH33" s="54">
        <f t="shared" si="6"/>
        <v>0</v>
      </c>
      <c r="BI33" s="54">
        <f t="shared" si="1"/>
        <v>0</v>
      </c>
      <c r="BJ33" s="54">
        <f t="shared" si="2"/>
        <v>0</v>
      </c>
      <c r="BK33" s="54">
        <f t="shared" si="3"/>
        <v>0</v>
      </c>
      <c r="BL33" s="54">
        <f t="shared" si="7"/>
        <v>0</v>
      </c>
      <c r="BM33" s="54">
        <f t="shared" si="8"/>
        <v>0</v>
      </c>
      <c r="BN33" s="54" t="str">
        <f t="shared" si="9"/>
        <v>ne</v>
      </c>
      <c r="BO33" s="54" t="str">
        <f t="shared" si="10"/>
        <v>ne</v>
      </c>
      <c r="BP33" s="54" t="str">
        <f t="shared" si="10"/>
        <v>ne</v>
      </c>
      <c r="BQ33" s="54" t="str">
        <f t="shared" si="11"/>
        <v>ne</v>
      </c>
      <c r="BR33" s="54" t="str">
        <f t="shared" si="12"/>
        <v>ne</v>
      </c>
      <c r="BS33" s="54" t="str">
        <f t="shared" si="4"/>
        <v>ne</v>
      </c>
    </row>
    <row r="34" spans="2:71" s="130" customFormat="1" x14ac:dyDescent="0.2">
      <c r="B34" s="54" t="e">
        <f>VLOOKUP(E34,'VPS1'!$J$10:$J$29,1,FALSE)</f>
        <v>#N/A</v>
      </c>
      <c r="C34" s="131" t="str">
        <f t="shared" si="5"/>
        <v/>
      </c>
      <c r="D34" s="132"/>
      <c r="E34" s="132"/>
      <c r="F34" s="55"/>
      <c r="G34" s="132"/>
      <c r="H34" s="132"/>
      <c r="I34" s="132"/>
      <c r="J34" s="132"/>
      <c r="K34" s="132"/>
      <c r="L34" s="133"/>
      <c r="M34" s="134"/>
      <c r="N34" s="132"/>
      <c r="O34" s="132"/>
      <c r="P34" s="134" t="str">
        <f t="shared" si="13"/>
        <v>nepildyti</v>
      </c>
      <c r="Q34" s="135" t="str">
        <f t="shared" si="13"/>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54">
        <f t="shared" si="0"/>
        <v>0</v>
      </c>
      <c r="BH34" s="54">
        <f t="shared" si="6"/>
        <v>0</v>
      </c>
      <c r="BI34" s="54">
        <f t="shared" si="1"/>
        <v>0</v>
      </c>
      <c r="BJ34" s="54">
        <f t="shared" si="2"/>
        <v>0</v>
      </c>
      <c r="BK34" s="54">
        <f t="shared" si="3"/>
        <v>0</v>
      </c>
      <c r="BL34" s="54">
        <f t="shared" si="7"/>
        <v>0</v>
      </c>
      <c r="BM34" s="54">
        <f t="shared" si="8"/>
        <v>0</v>
      </c>
      <c r="BN34" s="54" t="str">
        <f t="shared" si="9"/>
        <v>ne</v>
      </c>
      <c r="BO34" s="54" t="str">
        <f t="shared" si="10"/>
        <v>ne</v>
      </c>
      <c r="BP34" s="54" t="str">
        <f t="shared" si="10"/>
        <v>ne</v>
      </c>
      <c r="BQ34" s="54" t="str">
        <f t="shared" si="11"/>
        <v>ne</v>
      </c>
      <c r="BR34" s="54" t="str">
        <f t="shared" si="12"/>
        <v>ne</v>
      </c>
      <c r="BS34" s="54" t="str">
        <f t="shared" si="4"/>
        <v>ne</v>
      </c>
    </row>
    <row r="35" spans="2:71" s="130" customFormat="1" x14ac:dyDescent="0.2">
      <c r="B35" s="54" t="e">
        <f>VLOOKUP(E35,'VPS1'!$J$10:$J$29,1,FALSE)</f>
        <v>#N/A</v>
      </c>
      <c r="C35" s="131" t="str">
        <f t="shared" si="5"/>
        <v/>
      </c>
      <c r="D35" s="132"/>
      <c r="E35" s="132"/>
      <c r="F35" s="55"/>
      <c r="G35" s="132"/>
      <c r="H35" s="132"/>
      <c r="I35" s="132"/>
      <c r="J35" s="132"/>
      <c r="K35" s="132"/>
      <c r="L35" s="133"/>
      <c r="M35" s="134"/>
      <c r="N35" s="132"/>
      <c r="O35" s="132"/>
      <c r="P35" s="134" t="str">
        <f t="shared" si="13"/>
        <v>nepildyti</v>
      </c>
      <c r="Q35" s="135" t="str">
        <f t="shared" si="13"/>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54">
        <f t="shared" si="0"/>
        <v>0</v>
      </c>
      <c r="BH35" s="54">
        <f t="shared" si="6"/>
        <v>0</v>
      </c>
      <c r="BI35" s="54">
        <f t="shared" si="1"/>
        <v>0</v>
      </c>
      <c r="BJ35" s="54">
        <f t="shared" si="2"/>
        <v>0</v>
      </c>
      <c r="BK35" s="54">
        <f t="shared" si="3"/>
        <v>0</v>
      </c>
      <c r="BL35" s="54">
        <f t="shared" si="7"/>
        <v>0</v>
      </c>
      <c r="BM35" s="54">
        <f t="shared" si="8"/>
        <v>0</v>
      </c>
      <c r="BN35" s="54" t="str">
        <f t="shared" si="9"/>
        <v>ne</v>
      </c>
      <c r="BO35" s="54" t="str">
        <f t="shared" si="10"/>
        <v>ne</v>
      </c>
      <c r="BP35" s="54" t="str">
        <f t="shared" si="10"/>
        <v>ne</v>
      </c>
      <c r="BQ35" s="54" t="str">
        <f t="shared" si="11"/>
        <v>ne</v>
      </c>
      <c r="BR35" s="54" t="str">
        <f t="shared" si="12"/>
        <v>ne</v>
      </c>
      <c r="BS35" s="54" t="str">
        <f t="shared" si="4"/>
        <v>ne</v>
      </c>
    </row>
    <row r="36" spans="2:71" s="130" customFormat="1" x14ac:dyDescent="0.2">
      <c r="B36" s="54" t="e">
        <f>VLOOKUP(E36,'VPS1'!$J$10:$J$29,1,FALSE)</f>
        <v>#N/A</v>
      </c>
      <c r="C36" s="131" t="str">
        <f t="shared" si="5"/>
        <v/>
      </c>
      <c r="D36" s="132"/>
      <c r="E36" s="132"/>
      <c r="F36" s="55"/>
      <c r="G36" s="132"/>
      <c r="H36" s="132"/>
      <c r="I36" s="132"/>
      <c r="J36" s="132"/>
      <c r="K36" s="132"/>
      <c r="L36" s="133"/>
      <c r="M36" s="134"/>
      <c r="N36" s="132"/>
      <c r="O36" s="132"/>
      <c r="P36" s="134" t="str">
        <f t="shared" si="13"/>
        <v>nepildyti</v>
      </c>
      <c r="Q36" s="135" t="str">
        <f t="shared" si="13"/>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54">
        <f t="shared" si="0"/>
        <v>0</v>
      </c>
      <c r="BH36" s="54">
        <f t="shared" si="6"/>
        <v>0</v>
      </c>
      <c r="BI36" s="54">
        <f t="shared" si="1"/>
        <v>0</v>
      </c>
      <c r="BJ36" s="54">
        <f t="shared" si="2"/>
        <v>0</v>
      </c>
      <c r="BK36" s="54">
        <f t="shared" si="3"/>
        <v>0</v>
      </c>
      <c r="BL36" s="54">
        <f t="shared" si="7"/>
        <v>0</v>
      </c>
      <c r="BM36" s="54">
        <f t="shared" si="8"/>
        <v>0</v>
      </c>
      <c r="BN36" s="54" t="str">
        <f t="shared" si="9"/>
        <v>ne</v>
      </c>
      <c r="BO36" s="54" t="str">
        <f t="shared" si="10"/>
        <v>ne</v>
      </c>
      <c r="BP36" s="54" t="str">
        <f t="shared" si="10"/>
        <v>ne</v>
      </c>
      <c r="BQ36" s="54" t="str">
        <f t="shared" si="11"/>
        <v>ne</v>
      </c>
      <c r="BR36" s="54" t="str">
        <f t="shared" si="12"/>
        <v>ne</v>
      </c>
      <c r="BS36" s="54" t="str">
        <f t="shared" si="4"/>
        <v>ne</v>
      </c>
    </row>
    <row r="37" spans="2:71" s="130" customFormat="1" x14ac:dyDescent="0.2">
      <c r="B37" s="54" t="e">
        <f>VLOOKUP(E37,'VPS1'!$J$10:$J$29,1,FALSE)</f>
        <v>#N/A</v>
      </c>
      <c r="C37" s="131" t="str">
        <f t="shared" si="5"/>
        <v/>
      </c>
      <c r="D37" s="132"/>
      <c r="E37" s="132"/>
      <c r="F37" s="55"/>
      <c r="G37" s="132"/>
      <c r="H37" s="132"/>
      <c r="I37" s="132"/>
      <c r="J37" s="132"/>
      <c r="K37" s="132"/>
      <c r="L37" s="133"/>
      <c r="M37" s="134"/>
      <c r="N37" s="132"/>
      <c r="O37" s="132"/>
      <c r="P37" s="134" t="str">
        <f t="shared" si="13"/>
        <v>nepildyti</v>
      </c>
      <c r="Q37" s="135" t="str">
        <f t="shared" si="13"/>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6"/>
        <v>0</v>
      </c>
      <c r="BI37" s="54">
        <f t="shared" si="1"/>
        <v>0</v>
      </c>
      <c r="BJ37" s="54">
        <f t="shared" si="2"/>
        <v>0</v>
      </c>
      <c r="BK37" s="54">
        <f t="shared" si="3"/>
        <v>0</v>
      </c>
      <c r="BL37" s="54">
        <f t="shared" si="7"/>
        <v>0</v>
      </c>
      <c r="BM37" s="54">
        <f t="shared" si="8"/>
        <v>0</v>
      </c>
      <c r="BN37" s="54" t="str">
        <f t="shared" si="9"/>
        <v>ne</v>
      </c>
      <c r="BO37" s="54" t="str">
        <f t="shared" si="10"/>
        <v>ne</v>
      </c>
      <c r="BP37" s="54" t="str">
        <f t="shared" si="10"/>
        <v>ne</v>
      </c>
      <c r="BQ37" s="54" t="str">
        <f t="shared" si="11"/>
        <v>ne</v>
      </c>
      <c r="BR37" s="54" t="str">
        <f t="shared" si="12"/>
        <v>ne</v>
      </c>
      <c r="BS37" s="54" t="str">
        <f t="shared" si="4"/>
        <v>ne</v>
      </c>
    </row>
    <row r="38" spans="2:71" s="130" customFormat="1" x14ac:dyDescent="0.2">
      <c r="B38" s="54" t="e">
        <f>VLOOKUP(E38,'VPS1'!$J$10:$J$29,1,FALSE)</f>
        <v>#N/A</v>
      </c>
      <c r="C38" s="131" t="str">
        <f t="shared" si="5"/>
        <v/>
      </c>
      <c r="D38" s="132"/>
      <c r="E38" s="132"/>
      <c r="F38" s="55"/>
      <c r="G38" s="132"/>
      <c r="H38" s="132"/>
      <c r="I38" s="132"/>
      <c r="J38" s="132"/>
      <c r="K38" s="132"/>
      <c r="L38" s="133"/>
      <c r="M38" s="134"/>
      <c r="N38" s="132"/>
      <c r="O38" s="132"/>
      <c r="P38" s="134" t="str">
        <f t="shared" si="13"/>
        <v>nepildyti</v>
      </c>
      <c r="Q38" s="135" t="str">
        <f t="shared" si="13"/>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6"/>
        <v>0</v>
      </c>
      <c r="BI38" s="54">
        <f t="shared" si="1"/>
        <v>0</v>
      </c>
      <c r="BJ38" s="54">
        <f t="shared" si="2"/>
        <v>0</v>
      </c>
      <c r="BK38" s="54">
        <f t="shared" si="3"/>
        <v>0</v>
      </c>
      <c r="BL38" s="54">
        <f t="shared" si="7"/>
        <v>0</v>
      </c>
      <c r="BM38" s="54">
        <f t="shared" si="8"/>
        <v>0</v>
      </c>
      <c r="BN38" s="54" t="str">
        <f t="shared" si="9"/>
        <v>ne</v>
      </c>
      <c r="BO38" s="54" t="str">
        <f t="shared" si="10"/>
        <v>ne</v>
      </c>
      <c r="BP38" s="54" t="str">
        <f t="shared" si="10"/>
        <v>ne</v>
      </c>
      <c r="BQ38" s="54" t="str">
        <f t="shared" si="11"/>
        <v>ne</v>
      </c>
      <c r="BR38" s="54" t="str">
        <f t="shared" si="12"/>
        <v>ne</v>
      </c>
      <c r="BS38" s="54" t="str">
        <f t="shared" si="4"/>
        <v>ne</v>
      </c>
    </row>
    <row r="39" spans="2:71" s="130" customFormat="1" x14ac:dyDescent="0.2">
      <c r="B39" s="54" t="e">
        <f>VLOOKUP(E39,'VPS1'!$J$10:$J$29,1,FALSE)</f>
        <v>#N/A</v>
      </c>
      <c r="C39" s="131" t="str">
        <f t="shared" si="5"/>
        <v/>
      </c>
      <c r="D39" s="132"/>
      <c r="E39" s="132"/>
      <c r="F39" s="55"/>
      <c r="G39" s="132"/>
      <c r="H39" s="132"/>
      <c r="I39" s="132"/>
      <c r="J39" s="132"/>
      <c r="K39" s="132"/>
      <c r="L39" s="133"/>
      <c r="M39" s="134"/>
      <c r="N39" s="132"/>
      <c r="O39" s="132"/>
      <c r="P39" s="134" t="str">
        <f t="shared" si="13"/>
        <v>nepildyti</v>
      </c>
      <c r="Q39" s="135" t="str">
        <f t="shared" si="13"/>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6"/>
        <v>0</v>
      </c>
      <c r="BI39" s="54">
        <f t="shared" si="1"/>
        <v>0</v>
      </c>
      <c r="BJ39" s="54">
        <f t="shared" si="2"/>
        <v>0</v>
      </c>
      <c r="BK39" s="54">
        <f t="shared" si="3"/>
        <v>0</v>
      </c>
      <c r="BL39" s="54">
        <f t="shared" si="7"/>
        <v>0</v>
      </c>
      <c r="BM39" s="54">
        <f t="shared" si="8"/>
        <v>0</v>
      </c>
      <c r="BN39" s="54" t="str">
        <f t="shared" si="9"/>
        <v>ne</v>
      </c>
      <c r="BO39" s="54" t="str">
        <f t="shared" si="10"/>
        <v>ne</v>
      </c>
      <c r="BP39" s="54" t="str">
        <f t="shared" si="10"/>
        <v>ne</v>
      </c>
      <c r="BQ39" s="54" t="str">
        <f t="shared" si="11"/>
        <v>ne</v>
      </c>
      <c r="BR39" s="54" t="str">
        <f t="shared" si="12"/>
        <v>ne</v>
      </c>
      <c r="BS39" s="54" t="str">
        <f t="shared" si="4"/>
        <v>ne</v>
      </c>
    </row>
    <row r="40" spans="2:71" s="130" customFormat="1" x14ac:dyDescent="0.2">
      <c r="B40" s="54" t="e">
        <f>VLOOKUP(E40,'VPS1'!$J$10:$J$29,1,FALSE)</f>
        <v>#N/A</v>
      </c>
      <c r="C40" s="131" t="str">
        <f t="shared" si="5"/>
        <v/>
      </c>
      <c r="D40" s="132"/>
      <c r="E40" s="132"/>
      <c r="F40" s="55"/>
      <c r="G40" s="137"/>
      <c r="H40" s="132"/>
      <c r="I40" s="132"/>
      <c r="J40" s="132"/>
      <c r="K40" s="132"/>
      <c r="L40" s="133"/>
      <c r="M40" s="134"/>
      <c r="N40" s="132"/>
      <c r="O40" s="132"/>
      <c r="P40" s="134" t="str">
        <f t="shared" si="13"/>
        <v>nepildyti</v>
      </c>
      <c r="Q40" s="135" t="str">
        <f t="shared" si="13"/>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6"/>
        <v>0</v>
      </c>
      <c r="BI40" s="54">
        <f t="shared" si="1"/>
        <v>0</v>
      </c>
      <c r="BJ40" s="54">
        <f t="shared" si="2"/>
        <v>0</v>
      </c>
      <c r="BK40" s="54">
        <f t="shared" si="3"/>
        <v>0</v>
      </c>
      <c r="BL40" s="54">
        <f t="shared" si="7"/>
        <v>0</v>
      </c>
      <c r="BM40" s="54">
        <f t="shared" si="8"/>
        <v>0</v>
      </c>
      <c r="BN40" s="54" t="str">
        <f t="shared" si="9"/>
        <v>ne</v>
      </c>
      <c r="BO40" s="54" t="str">
        <f t="shared" si="10"/>
        <v>ne</v>
      </c>
      <c r="BP40" s="54" t="str">
        <f t="shared" si="10"/>
        <v>ne</v>
      </c>
      <c r="BQ40" s="54" t="str">
        <f t="shared" si="11"/>
        <v>ne</v>
      </c>
      <c r="BR40" s="54" t="str">
        <f t="shared" si="12"/>
        <v>ne</v>
      </c>
      <c r="BS40" s="54" t="str">
        <f t="shared" si="4"/>
        <v>ne</v>
      </c>
    </row>
    <row r="41" spans="2:71" s="130" customFormat="1" x14ac:dyDescent="0.2">
      <c r="B41" s="54" t="e">
        <f>VLOOKUP(E41,'VPS1'!$J$10:$J$29,1,FALSE)</f>
        <v>#N/A</v>
      </c>
      <c r="C41" s="131" t="str">
        <f t="shared" si="5"/>
        <v/>
      </c>
      <c r="D41" s="132"/>
      <c r="E41" s="132"/>
      <c r="F41" s="55"/>
      <c r="G41" s="138"/>
      <c r="H41" s="132"/>
      <c r="I41" s="132"/>
      <c r="J41" s="132"/>
      <c r="K41" s="132"/>
      <c r="L41" s="133"/>
      <c r="M41" s="134"/>
      <c r="N41" s="132"/>
      <c r="O41" s="132"/>
      <c r="P41" s="134" t="str">
        <f t="shared" si="13"/>
        <v>nepildyti</v>
      </c>
      <c r="Q41" s="135" t="str">
        <f t="shared" si="13"/>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6"/>
        <v>0</v>
      </c>
      <c r="BI41" s="54">
        <f t="shared" si="1"/>
        <v>0</v>
      </c>
      <c r="BJ41" s="54">
        <f t="shared" si="2"/>
        <v>0</v>
      </c>
      <c r="BK41" s="54">
        <f t="shared" si="3"/>
        <v>0</v>
      </c>
      <c r="BL41" s="54">
        <f t="shared" si="7"/>
        <v>0</v>
      </c>
      <c r="BM41" s="54">
        <f t="shared" si="8"/>
        <v>0</v>
      </c>
      <c r="BN41" s="54" t="str">
        <f t="shared" si="9"/>
        <v>ne</v>
      </c>
      <c r="BO41" s="54" t="str">
        <f t="shared" si="10"/>
        <v>ne</v>
      </c>
      <c r="BP41" s="54" t="str">
        <f t="shared" si="10"/>
        <v>ne</v>
      </c>
      <c r="BQ41" s="54" t="str">
        <f t="shared" si="11"/>
        <v>ne</v>
      </c>
      <c r="BR41" s="54" t="str">
        <f t="shared" si="12"/>
        <v>ne</v>
      </c>
      <c r="BS41" s="54" t="str">
        <f t="shared" si="4"/>
        <v>ne</v>
      </c>
    </row>
    <row r="42" spans="2:71" s="130" customFormat="1" ht="13.8" x14ac:dyDescent="0.3">
      <c r="B42" s="54" t="e">
        <f>VLOOKUP(E42,'VPS1'!$J$10:$J$29,1,FALSE)</f>
        <v>#N/A</v>
      </c>
      <c r="C42" s="131" t="str">
        <f t="shared" si="5"/>
        <v/>
      </c>
      <c r="D42" s="132"/>
      <c r="E42" s="132"/>
      <c r="F42" s="55"/>
      <c r="G42" s="137"/>
      <c r="H42" s="132"/>
      <c r="I42" s="139"/>
      <c r="J42" s="132"/>
      <c r="K42" s="132"/>
      <c r="L42" s="133"/>
      <c r="M42" s="134"/>
      <c r="N42" s="132"/>
      <c r="O42" s="132"/>
      <c r="P42" s="134" t="str">
        <f t="shared" si="13"/>
        <v>nepildyti</v>
      </c>
      <c r="Q42" s="135" t="str">
        <f t="shared" si="13"/>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6"/>
        <v>0</v>
      </c>
      <c r="BI42" s="54">
        <f t="shared" si="1"/>
        <v>0</v>
      </c>
      <c r="BJ42" s="54">
        <f t="shared" si="2"/>
        <v>0</v>
      </c>
      <c r="BK42" s="54">
        <f t="shared" si="3"/>
        <v>0</v>
      </c>
      <c r="BL42" s="54">
        <f t="shared" si="7"/>
        <v>0</v>
      </c>
      <c r="BM42" s="54">
        <f t="shared" si="8"/>
        <v>0</v>
      </c>
      <c r="BN42" s="54" t="str">
        <f t="shared" si="9"/>
        <v>ne</v>
      </c>
      <c r="BO42" s="54" t="str">
        <f t="shared" si="10"/>
        <v>ne</v>
      </c>
      <c r="BP42" s="54" t="str">
        <f t="shared" si="10"/>
        <v>ne</v>
      </c>
      <c r="BQ42" s="54" t="str">
        <f t="shared" si="11"/>
        <v>ne</v>
      </c>
      <c r="BR42" s="54" t="str">
        <f t="shared" si="12"/>
        <v>ne</v>
      </c>
      <c r="BS42" s="54" t="str">
        <f t="shared" si="4"/>
        <v>ne</v>
      </c>
    </row>
    <row r="43" spans="2:71" s="130" customFormat="1" x14ac:dyDescent="0.2">
      <c r="B43" s="54" t="e">
        <f>VLOOKUP(E43,'VPS1'!$J$10:$J$29,1,FALSE)</f>
        <v>#N/A</v>
      </c>
      <c r="C43" s="131" t="str">
        <f t="shared" si="5"/>
        <v/>
      </c>
      <c r="D43" s="132"/>
      <c r="E43" s="132"/>
      <c r="F43" s="55"/>
      <c r="G43" s="137"/>
      <c r="H43" s="132"/>
      <c r="I43" s="132"/>
      <c r="J43" s="132"/>
      <c r="K43" s="132"/>
      <c r="L43" s="133"/>
      <c r="M43" s="134"/>
      <c r="N43" s="132"/>
      <c r="O43" s="132"/>
      <c r="P43" s="134" t="str">
        <f t="shared" si="13"/>
        <v>nepildyti</v>
      </c>
      <c r="Q43" s="135" t="str">
        <f t="shared" si="13"/>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6"/>
        <v>0</v>
      </c>
      <c r="BI43" s="54">
        <f t="shared" si="1"/>
        <v>0</v>
      </c>
      <c r="BJ43" s="54">
        <f t="shared" si="2"/>
        <v>0</v>
      </c>
      <c r="BK43" s="54">
        <f t="shared" si="3"/>
        <v>0</v>
      </c>
      <c r="BL43" s="54">
        <f t="shared" si="7"/>
        <v>0</v>
      </c>
      <c r="BM43" s="54">
        <f t="shared" si="8"/>
        <v>0</v>
      </c>
      <c r="BN43" s="54" t="str">
        <f t="shared" si="9"/>
        <v>ne</v>
      </c>
      <c r="BO43" s="54" t="str">
        <f t="shared" si="10"/>
        <v>ne</v>
      </c>
      <c r="BP43" s="54" t="str">
        <f t="shared" si="10"/>
        <v>ne</v>
      </c>
      <c r="BQ43" s="54" t="str">
        <f t="shared" si="11"/>
        <v>ne</v>
      </c>
      <c r="BR43" s="54" t="str">
        <f t="shared" si="12"/>
        <v>ne</v>
      </c>
      <c r="BS43" s="54" t="str">
        <f t="shared" si="4"/>
        <v>ne</v>
      </c>
    </row>
    <row r="44" spans="2:71" s="130" customFormat="1" x14ac:dyDescent="0.2">
      <c r="B44" s="54" t="e">
        <f>VLOOKUP(E44,'VPS1'!$J$10:$J$29,1,FALSE)</f>
        <v>#N/A</v>
      </c>
      <c r="C44" s="131" t="str">
        <f t="shared" si="5"/>
        <v/>
      </c>
      <c r="D44" s="132"/>
      <c r="E44" s="132"/>
      <c r="F44" s="55"/>
      <c r="G44" s="137"/>
      <c r="H44" s="132"/>
      <c r="I44" s="132"/>
      <c r="J44" s="132"/>
      <c r="K44" s="132"/>
      <c r="L44" s="133"/>
      <c r="M44" s="134"/>
      <c r="N44" s="132"/>
      <c r="O44" s="132"/>
      <c r="P44" s="134" t="str">
        <f t="shared" si="13"/>
        <v>nepildyti</v>
      </c>
      <c r="Q44" s="135" t="str">
        <f t="shared" si="13"/>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6"/>
        <v>0</v>
      </c>
      <c r="BI44" s="54">
        <f t="shared" si="1"/>
        <v>0</v>
      </c>
      <c r="BJ44" s="54">
        <f t="shared" si="2"/>
        <v>0</v>
      </c>
      <c r="BK44" s="54">
        <f t="shared" si="3"/>
        <v>0</v>
      </c>
      <c r="BL44" s="54">
        <f t="shared" si="7"/>
        <v>0</v>
      </c>
      <c r="BM44" s="54">
        <f t="shared" si="8"/>
        <v>0</v>
      </c>
      <c r="BN44" s="54" t="str">
        <f t="shared" si="9"/>
        <v>ne</v>
      </c>
      <c r="BO44" s="54" t="str">
        <f t="shared" si="10"/>
        <v>ne</v>
      </c>
      <c r="BP44" s="54" t="str">
        <f t="shared" si="10"/>
        <v>ne</v>
      </c>
      <c r="BQ44" s="54" t="str">
        <f t="shared" si="11"/>
        <v>ne</v>
      </c>
      <c r="BR44" s="54" t="str">
        <f t="shared" si="12"/>
        <v>ne</v>
      </c>
      <c r="BS44" s="54" t="str">
        <f t="shared" si="4"/>
        <v>ne</v>
      </c>
    </row>
    <row r="45" spans="2:71" s="130" customFormat="1" x14ac:dyDescent="0.2">
      <c r="B45" s="54" t="e">
        <f>VLOOKUP(E45,'VPS1'!$J$10:$J$29,1,FALSE)</f>
        <v>#N/A</v>
      </c>
      <c r="C45" s="131" t="str">
        <f t="shared" si="5"/>
        <v/>
      </c>
      <c r="D45" s="132"/>
      <c r="E45" s="132"/>
      <c r="F45" s="55"/>
      <c r="G45" s="137"/>
      <c r="H45" s="132"/>
      <c r="I45" s="132"/>
      <c r="J45" s="132"/>
      <c r="K45" s="132"/>
      <c r="L45" s="133"/>
      <c r="M45" s="134"/>
      <c r="N45" s="132"/>
      <c r="O45" s="132"/>
      <c r="P45" s="134" t="str">
        <f t="shared" si="13"/>
        <v>nepildyti</v>
      </c>
      <c r="Q45" s="135" t="str">
        <f t="shared" si="13"/>
        <v>nepildyti</v>
      </c>
      <c r="R45" s="135"/>
      <c r="S45" s="135"/>
      <c r="T45" s="135"/>
      <c r="U45" s="135"/>
      <c r="V45" s="135"/>
      <c r="W45" s="135"/>
      <c r="X45" s="135"/>
      <c r="Y45" s="135"/>
      <c r="Z45" s="135"/>
      <c r="AA45" s="135"/>
      <c r="AB45" s="135"/>
      <c r="AC45" s="135"/>
      <c r="AD45" s="132"/>
      <c r="AE45" s="132"/>
      <c r="AF45" s="132"/>
      <c r="AG45" s="140"/>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6"/>
        <v>0</v>
      </c>
      <c r="BI45" s="54">
        <f t="shared" si="1"/>
        <v>0</v>
      </c>
      <c r="BJ45" s="54">
        <f t="shared" si="2"/>
        <v>0</v>
      </c>
      <c r="BK45" s="54">
        <f t="shared" si="3"/>
        <v>0</v>
      </c>
      <c r="BL45" s="54">
        <f t="shared" si="7"/>
        <v>0</v>
      </c>
      <c r="BM45" s="54">
        <f t="shared" si="8"/>
        <v>0</v>
      </c>
      <c r="BN45" s="54" t="str">
        <f t="shared" si="9"/>
        <v>ne</v>
      </c>
      <c r="BO45" s="54" t="str">
        <f t="shared" si="10"/>
        <v>ne</v>
      </c>
      <c r="BP45" s="54" t="str">
        <f t="shared" si="10"/>
        <v>ne</v>
      </c>
      <c r="BQ45" s="54" t="str">
        <f t="shared" si="11"/>
        <v>ne</v>
      </c>
      <c r="BR45" s="54" t="str">
        <f t="shared" si="12"/>
        <v>ne</v>
      </c>
      <c r="BS45" s="54" t="str">
        <f t="shared" si="4"/>
        <v>ne</v>
      </c>
    </row>
    <row r="46" spans="2:71" s="130" customFormat="1" ht="12" x14ac:dyDescent="0.25">
      <c r="B46" s="54" t="e">
        <f>VLOOKUP(E46,'VPS1'!$J$10:$J$29,1,FALSE)</f>
        <v>#N/A</v>
      </c>
      <c r="C46" s="131" t="str">
        <f t="shared" si="5"/>
        <v/>
      </c>
      <c r="D46" s="132"/>
      <c r="E46" s="132"/>
      <c r="F46" s="55"/>
      <c r="G46" s="137"/>
      <c r="H46" s="132"/>
      <c r="I46" s="132"/>
      <c r="J46" s="132"/>
      <c r="K46" s="132"/>
      <c r="L46" s="133"/>
      <c r="M46" s="134"/>
      <c r="N46" s="132"/>
      <c r="O46" s="132"/>
      <c r="P46" s="134" t="str">
        <f t="shared" si="13"/>
        <v>nepildyti</v>
      </c>
      <c r="Q46" s="135" t="str">
        <f t="shared" si="13"/>
        <v>nepildyti</v>
      </c>
      <c r="R46" s="135"/>
      <c r="S46" s="135"/>
      <c r="T46" s="135"/>
      <c r="U46" s="135"/>
      <c r="V46" s="135"/>
      <c r="W46" s="135"/>
      <c r="X46" s="135"/>
      <c r="Y46" s="135"/>
      <c r="Z46" s="135"/>
      <c r="AA46" s="135"/>
      <c r="AB46" s="135"/>
      <c r="AC46" s="135"/>
      <c r="AD46" s="132"/>
      <c r="AE46" s="132"/>
      <c r="AF46" s="132"/>
      <c r="AG46" s="141"/>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6"/>
        <v>0</v>
      </c>
      <c r="BI46" s="54">
        <f t="shared" si="1"/>
        <v>0</v>
      </c>
      <c r="BJ46" s="54">
        <f t="shared" si="2"/>
        <v>0</v>
      </c>
      <c r="BK46" s="54">
        <f t="shared" si="3"/>
        <v>0</v>
      </c>
      <c r="BL46" s="54">
        <f t="shared" si="7"/>
        <v>0</v>
      </c>
      <c r="BM46" s="54">
        <f t="shared" si="8"/>
        <v>0</v>
      </c>
      <c r="BN46" s="54" t="str">
        <f t="shared" si="9"/>
        <v>ne</v>
      </c>
      <c r="BO46" s="54" t="str">
        <f t="shared" si="10"/>
        <v>ne</v>
      </c>
      <c r="BP46" s="54" t="str">
        <f t="shared" si="10"/>
        <v>ne</v>
      </c>
      <c r="BQ46" s="54" t="str">
        <f t="shared" si="11"/>
        <v>ne</v>
      </c>
      <c r="BR46" s="54" t="str">
        <f t="shared" si="12"/>
        <v>ne</v>
      </c>
      <c r="BS46" s="54" t="str">
        <f t="shared" si="4"/>
        <v>ne</v>
      </c>
    </row>
    <row r="47" spans="2:71" s="130" customFormat="1" x14ac:dyDescent="0.2">
      <c r="B47" s="54" t="e">
        <f>VLOOKUP(E47,'VPS1'!$J$10:$J$29,1,FALSE)</f>
        <v>#N/A</v>
      </c>
      <c r="C47" s="131" t="str">
        <f t="shared" si="5"/>
        <v/>
      </c>
      <c r="D47" s="132"/>
      <c r="E47" s="132"/>
      <c r="F47" s="55"/>
      <c r="G47" s="137"/>
      <c r="H47" s="132"/>
      <c r="I47" s="132"/>
      <c r="J47" s="132"/>
      <c r="K47" s="142"/>
      <c r="L47" s="133"/>
      <c r="M47" s="134"/>
      <c r="N47" s="132"/>
      <c r="O47" s="132"/>
      <c r="P47" s="134" t="str">
        <f t="shared" si="13"/>
        <v>nepildyti</v>
      </c>
      <c r="Q47" s="135" t="str">
        <f t="shared" si="13"/>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6"/>
        <v>0</v>
      </c>
      <c r="BI47" s="54">
        <f t="shared" si="1"/>
        <v>0</v>
      </c>
      <c r="BJ47" s="54">
        <f t="shared" si="2"/>
        <v>0</v>
      </c>
      <c r="BK47" s="54">
        <f t="shared" si="3"/>
        <v>0</v>
      </c>
      <c r="BL47" s="54">
        <f t="shared" si="7"/>
        <v>0</v>
      </c>
      <c r="BM47" s="54">
        <f t="shared" si="8"/>
        <v>0</v>
      </c>
      <c r="BN47" s="54" t="str">
        <f t="shared" si="9"/>
        <v>ne</v>
      </c>
      <c r="BO47" s="54" t="str">
        <f t="shared" si="10"/>
        <v>ne</v>
      </c>
      <c r="BP47" s="54" t="str">
        <f t="shared" si="10"/>
        <v>ne</v>
      </c>
      <c r="BQ47" s="54" t="str">
        <f t="shared" si="11"/>
        <v>ne</v>
      </c>
      <c r="BR47" s="54" t="str">
        <f t="shared" si="12"/>
        <v>ne</v>
      </c>
      <c r="BS47" s="54" t="str">
        <f t="shared" si="4"/>
        <v>ne</v>
      </c>
    </row>
    <row r="48" spans="2:71" s="130" customFormat="1" x14ac:dyDescent="0.2">
      <c r="B48" s="54" t="e">
        <f>VLOOKUP(E48,'VPS1'!$J$10:$J$29,1,FALSE)</f>
        <v>#N/A</v>
      </c>
      <c r="C48" s="131" t="str">
        <f t="shared" si="5"/>
        <v/>
      </c>
      <c r="D48" s="132"/>
      <c r="E48" s="132"/>
      <c r="F48" s="55"/>
      <c r="G48" s="137"/>
      <c r="H48" s="132"/>
      <c r="I48" s="132"/>
      <c r="J48" s="132"/>
      <c r="K48" s="132"/>
      <c r="L48" s="133"/>
      <c r="M48" s="134"/>
      <c r="N48" s="132"/>
      <c r="O48" s="132"/>
      <c r="P48" s="134" t="str">
        <f t="shared" si="13"/>
        <v>nepildyti</v>
      </c>
      <c r="Q48" s="135" t="str">
        <f t="shared" si="13"/>
        <v>nepildyti</v>
      </c>
      <c r="R48" s="135"/>
      <c r="S48" s="135"/>
      <c r="T48" s="135"/>
      <c r="U48" s="135"/>
      <c r="V48" s="135"/>
      <c r="W48" s="135"/>
      <c r="X48" s="135"/>
      <c r="Y48" s="135"/>
      <c r="Z48" s="135"/>
      <c r="AA48" s="135"/>
      <c r="AB48" s="135"/>
      <c r="AC48" s="135"/>
      <c r="AD48" s="132"/>
      <c r="AE48" s="132"/>
      <c r="AF48" s="132"/>
      <c r="AG48" s="133"/>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6"/>
        <v>0</v>
      </c>
      <c r="BI48" s="54">
        <f t="shared" si="1"/>
        <v>0</v>
      </c>
      <c r="BJ48" s="54">
        <f t="shared" si="2"/>
        <v>0</v>
      </c>
      <c r="BK48" s="54">
        <f t="shared" si="3"/>
        <v>0</v>
      </c>
      <c r="BL48" s="54">
        <f t="shared" si="7"/>
        <v>0</v>
      </c>
      <c r="BM48" s="54">
        <f t="shared" si="8"/>
        <v>0</v>
      </c>
      <c r="BN48" s="54" t="str">
        <f t="shared" si="9"/>
        <v>ne</v>
      </c>
      <c r="BO48" s="54" t="str">
        <f t="shared" si="10"/>
        <v>ne</v>
      </c>
      <c r="BP48" s="54" t="str">
        <f t="shared" si="10"/>
        <v>ne</v>
      </c>
      <c r="BQ48" s="54" t="str">
        <f t="shared" si="11"/>
        <v>ne</v>
      </c>
      <c r="BR48" s="54" t="str">
        <f t="shared" si="12"/>
        <v>ne</v>
      </c>
      <c r="BS48" s="54" t="str">
        <f t="shared" si="4"/>
        <v>ne</v>
      </c>
    </row>
    <row r="49" spans="2:71" s="130" customFormat="1" x14ac:dyDescent="0.2">
      <c r="B49" s="54" t="e">
        <f>VLOOKUP(E49,'VPS1'!$J$10:$J$29,1,FALSE)</f>
        <v>#N/A</v>
      </c>
      <c r="C49" s="131" t="str">
        <f t="shared" si="5"/>
        <v/>
      </c>
      <c r="D49" s="132"/>
      <c r="E49" s="132"/>
      <c r="F49" s="55"/>
      <c r="G49" s="132"/>
      <c r="H49" s="143"/>
      <c r="I49" s="132"/>
      <c r="J49" s="132"/>
      <c r="K49" s="132"/>
      <c r="L49" s="133"/>
      <c r="M49" s="134"/>
      <c r="N49" s="132"/>
      <c r="O49" s="132"/>
      <c r="P49" s="134" t="str">
        <f t="shared" si="13"/>
        <v>nepildyti</v>
      </c>
      <c r="Q49" s="135" t="str">
        <f t="shared" si="13"/>
        <v>nepildyti</v>
      </c>
      <c r="R49" s="135"/>
      <c r="S49" s="135"/>
      <c r="T49" s="135"/>
      <c r="U49" s="135"/>
      <c r="V49" s="135"/>
      <c r="W49" s="135"/>
      <c r="X49" s="135"/>
      <c r="Y49" s="135"/>
      <c r="Z49" s="135"/>
      <c r="AA49" s="135"/>
      <c r="AB49" s="135"/>
      <c r="AC49" s="135"/>
      <c r="AD49" s="132"/>
      <c r="AE49" s="132"/>
      <c r="AF49" s="132"/>
      <c r="AG49" s="133"/>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6"/>
        <v>0</v>
      </c>
      <c r="BI49" s="54">
        <f t="shared" si="1"/>
        <v>0</v>
      </c>
      <c r="BJ49" s="54">
        <f t="shared" si="2"/>
        <v>0</v>
      </c>
      <c r="BK49" s="54">
        <f t="shared" si="3"/>
        <v>0</v>
      </c>
      <c r="BL49" s="54">
        <f t="shared" si="7"/>
        <v>0</v>
      </c>
      <c r="BM49" s="54">
        <f t="shared" si="8"/>
        <v>0</v>
      </c>
      <c r="BN49" s="54" t="str">
        <f t="shared" si="9"/>
        <v>ne</v>
      </c>
      <c r="BO49" s="54" t="str">
        <f t="shared" si="10"/>
        <v>ne</v>
      </c>
      <c r="BP49" s="54" t="str">
        <f t="shared" si="10"/>
        <v>ne</v>
      </c>
      <c r="BQ49" s="54" t="str">
        <f t="shared" si="11"/>
        <v>ne</v>
      </c>
      <c r="BR49" s="54" t="str">
        <f t="shared" si="12"/>
        <v>ne</v>
      </c>
      <c r="BS49" s="54" t="str">
        <f t="shared" si="4"/>
        <v>ne</v>
      </c>
    </row>
    <row r="50" spans="2:71" s="130" customFormat="1" x14ac:dyDescent="0.2">
      <c r="B50" s="54" t="e">
        <f>VLOOKUP(E50,'VPS1'!$J$10:$J$29,1,FALSE)</f>
        <v>#N/A</v>
      </c>
      <c r="C50" s="131" t="str">
        <f t="shared" si="5"/>
        <v/>
      </c>
      <c r="D50" s="132"/>
      <c r="E50" s="132"/>
      <c r="F50" s="55"/>
      <c r="G50" s="132"/>
      <c r="H50" s="143"/>
      <c r="I50" s="132"/>
      <c r="J50" s="132"/>
      <c r="K50" s="132"/>
      <c r="L50" s="133"/>
      <c r="M50" s="134"/>
      <c r="N50" s="132"/>
      <c r="O50" s="132"/>
      <c r="P50" s="134" t="str">
        <f t="shared" si="13"/>
        <v>nepildyti</v>
      </c>
      <c r="Q50" s="135" t="str">
        <f t="shared" si="13"/>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6"/>
        <v>0</v>
      </c>
      <c r="BI50" s="54">
        <f t="shared" si="1"/>
        <v>0</v>
      </c>
      <c r="BJ50" s="54">
        <f t="shared" si="2"/>
        <v>0</v>
      </c>
      <c r="BK50" s="54">
        <f t="shared" si="3"/>
        <v>0</v>
      </c>
      <c r="BL50" s="54">
        <f t="shared" si="7"/>
        <v>0</v>
      </c>
      <c r="BM50" s="54">
        <f t="shared" si="8"/>
        <v>0</v>
      </c>
      <c r="BN50" s="54" t="str">
        <f t="shared" si="9"/>
        <v>ne</v>
      </c>
      <c r="BO50" s="54" t="str">
        <f t="shared" si="10"/>
        <v>ne</v>
      </c>
      <c r="BP50" s="54" t="str">
        <f t="shared" si="10"/>
        <v>ne</v>
      </c>
      <c r="BQ50" s="54" t="str">
        <f t="shared" si="11"/>
        <v>ne</v>
      </c>
      <c r="BR50" s="54" t="str">
        <f t="shared" si="12"/>
        <v>ne</v>
      </c>
      <c r="BS50" s="54" t="str">
        <f t="shared" si="4"/>
        <v>ne</v>
      </c>
    </row>
    <row r="51" spans="2:71" s="130" customFormat="1" x14ac:dyDescent="0.2">
      <c r="B51" s="54" t="e">
        <f>VLOOKUP(E51,'VPS1'!$J$10:$J$29,1,FALSE)</f>
        <v>#N/A</v>
      </c>
      <c r="C51" s="131" t="str">
        <f t="shared" si="5"/>
        <v/>
      </c>
      <c r="D51" s="132"/>
      <c r="E51" s="132"/>
      <c r="F51" s="55"/>
      <c r="G51" s="132"/>
      <c r="H51" s="143"/>
      <c r="I51" s="132"/>
      <c r="J51" s="132"/>
      <c r="K51" s="132"/>
      <c r="L51" s="133"/>
      <c r="M51" s="134"/>
      <c r="N51" s="132"/>
      <c r="O51" s="132"/>
      <c r="P51" s="134" t="str">
        <f t="shared" si="13"/>
        <v>nepildyti</v>
      </c>
      <c r="Q51" s="135" t="str">
        <f t="shared" si="13"/>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6"/>
        <v>0</v>
      </c>
      <c r="BI51" s="54">
        <f t="shared" si="1"/>
        <v>0</v>
      </c>
      <c r="BJ51" s="54">
        <f t="shared" si="2"/>
        <v>0</v>
      </c>
      <c r="BK51" s="54">
        <f t="shared" si="3"/>
        <v>0</v>
      </c>
      <c r="BL51" s="54">
        <f t="shared" si="7"/>
        <v>0</v>
      </c>
      <c r="BM51" s="54">
        <f t="shared" si="8"/>
        <v>0</v>
      </c>
      <c r="BN51" s="54" t="str">
        <f t="shared" si="9"/>
        <v>ne</v>
      </c>
      <c r="BO51" s="54" t="str">
        <f t="shared" si="10"/>
        <v>ne</v>
      </c>
      <c r="BP51" s="54" t="str">
        <f t="shared" si="10"/>
        <v>ne</v>
      </c>
      <c r="BQ51" s="54" t="str">
        <f t="shared" si="11"/>
        <v>ne</v>
      </c>
      <c r="BR51" s="54" t="str">
        <f t="shared" si="12"/>
        <v>ne</v>
      </c>
      <c r="BS51" s="54" t="str">
        <f t="shared" si="4"/>
        <v>ne</v>
      </c>
    </row>
    <row r="52" spans="2:71" s="130" customFormat="1" x14ac:dyDescent="0.2">
      <c r="B52" s="54" t="e">
        <f>VLOOKUP(E52,'VPS1'!$J$10:$J$29,1,FALSE)</f>
        <v>#N/A</v>
      </c>
      <c r="C52" s="131" t="str">
        <f t="shared" si="5"/>
        <v/>
      </c>
      <c r="D52" s="132"/>
      <c r="E52" s="132"/>
      <c r="F52" s="55"/>
      <c r="G52" s="132"/>
      <c r="H52" s="132"/>
      <c r="I52" s="132"/>
      <c r="J52" s="132"/>
      <c r="K52" s="132"/>
      <c r="L52" s="133"/>
      <c r="M52" s="134"/>
      <c r="N52" s="132"/>
      <c r="O52" s="132"/>
      <c r="P52" s="134" t="str">
        <f t="shared" si="13"/>
        <v>nepildyti</v>
      </c>
      <c r="Q52" s="135" t="str">
        <f t="shared" si="13"/>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6"/>
        <v>0</v>
      </c>
      <c r="BI52" s="54">
        <f t="shared" si="1"/>
        <v>0</v>
      </c>
      <c r="BJ52" s="54">
        <f t="shared" si="2"/>
        <v>0</v>
      </c>
      <c r="BK52" s="54">
        <f t="shared" si="3"/>
        <v>0</v>
      </c>
      <c r="BL52" s="54">
        <f t="shared" si="7"/>
        <v>0</v>
      </c>
      <c r="BM52" s="54">
        <f t="shared" si="8"/>
        <v>0</v>
      </c>
      <c r="BN52" s="54" t="str">
        <f t="shared" si="9"/>
        <v>ne</v>
      </c>
      <c r="BO52" s="54" t="str">
        <f t="shared" si="10"/>
        <v>ne</v>
      </c>
      <c r="BP52" s="54" t="str">
        <f t="shared" si="10"/>
        <v>ne</v>
      </c>
      <c r="BQ52" s="54" t="str">
        <f t="shared" si="11"/>
        <v>ne</v>
      </c>
      <c r="BR52" s="54" t="str">
        <f t="shared" si="12"/>
        <v>ne</v>
      </c>
      <c r="BS52" s="54" t="str">
        <f t="shared" si="4"/>
        <v>ne</v>
      </c>
    </row>
    <row r="53" spans="2:71" s="130" customFormat="1" x14ac:dyDescent="0.2">
      <c r="B53" s="54" t="e">
        <f>VLOOKUP(E53,'VPS1'!$J$10:$J$29,1,FALSE)</f>
        <v>#N/A</v>
      </c>
      <c r="C53" s="131" t="str">
        <f t="shared" si="5"/>
        <v/>
      </c>
      <c r="D53" s="132"/>
      <c r="E53" s="132"/>
      <c r="F53" s="55"/>
      <c r="G53" s="132"/>
      <c r="H53" s="132"/>
      <c r="I53" s="132"/>
      <c r="J53" s="132"/>
      <c r="K53" s="132"/>
      <c r="L53" s="133"/>
      <c r="M53" s="134"/>
      <c r="N53" s="132"/>
      <c r="O53" s="132"/>
      <c r="P53" s="134" t="str">
        <f t="shared" si="13"/>
        <v>nepildyti</v>
      </c>
      <c r="Q53" s="135" t="str">
        <f t="shared" si="13"/>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6"/>
        <v>0</v>
      </c>
      <c r="BI53" s="54">
        <f t="shared" si="1"/>
        <v>0</v>
      </c>
      <c r="BJ53" s="54">
        <f t="shared" si="2"/>
        <v>0</v>
      </c>
      <c r="BK53" s="54">
        <f t="shared" si="3"/>
        <v>0</v>
      </c>
      <c r="BL53" s="54">
        <f t="shared" si="7"/>
        <v>0</v>
      </c>
      <c r="BM53" s="54">
        <f t="shared" si="8"/>
        <v>0</v>
      </c>
      <c r="BN53" s="54" t="str">
        <f t="shared" si="9"/>
        <v>ne</v>
      </c>
      <c r="BO53" s="54" t="str">
        <f t="shared" si="10"/>
        <v>ne</v>
      </c>
      <c r="BP53" s="54" t="str">
        <f t="shared" si="10"/>
        <v>ne</v>
      </c>
      <c r="BQ53" s="54" t="str">
        <f t="shared" si="11"/>
        <v>ne</v>
      </c>
      <c r="BR53" s="54" t="str">
        <f t="shared" si="12"/>
        <v>ne</v>
      </c>
      <c r="BS53" s="54" t="str">
        <f t="shared" si="4"/>
        <v>ne</v>
      </c>
    </row>
    <row r="54" spans="2:71" s="130" customFormat="1" ht="14.4" x14ac:dyDescent="0.2">
      <c r="B54" s="54" t="e">
        <f>VLOOKUP(E54,'VPS1'!$J$10:$J$29,1,FALSE)</f>
        <v>#N/A</v>
      </c>
      <c r="C54" s="131" t="str">
        <f t="shared" si="5"/>
        <v/>
      </c>
      <c r="D54" s="132"/>
      <c r="E54" s="30"/>
      <c r="F54" s="55"/>
      <c r="G54" s="132"/>
      <c r="H54" s="132"/>
      <c r="I54" s="132"/>
      <c r="J54" s="132"/>
      <c r="K54" s="132"/>
      <c r="L54" s="133"/>
      <c r="M54" s="134"/>
      <c r="N54" s="132"/>
      <c r="O54" s="132"/>
      <c r="P54" s="134" t="str">
        <f t="shared" si="13"/>
        <v>nepildyti</v>
      </c>
      <c r="Q54" s="135" t="str">
        <f t="shared" si="13"/>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6"/>
        <v>0</v>
      </c>
      <c r="BI54" s="54">
        <f t="shared" si="1"/>
        <v>0</v>
      </c>
      <c r="BJ54" s="54">
        <f t="shared" si="2"/>
        <v>0</v>
      </c>
      <c r="BK54" s="54">
        <f t="shared" si="3"/>
        <v>0</v>
      </c>
      <c r="BL54" s="54">
        <f t="shared" si="7"/>
        <v>0</v>
      </c>
      <c r="BM54" s="54">
        <f t="shared" si="8"/>
        <v>0</v>
      </c>
      <c r="BN54" s="54" t="str">
        <f t="shared" si="9"/>
        <v>ne</v>
      </c>
      <c r="BO54" s="54" t="str">
        <f t="shared" si="10"/>
        <v>ne</v>
      </c>
      <c r="BP54" s="54" t="str">
        <f t="shared" si="10"/>
        <v>ne</v>
      </c>
      <c r="BQ54" s="54" t="str">
        <f t="shared" si="11"/>
        <v>ne</v>
      </c>
      <c r="BR54" s="54" t="str">
        <f t="shared" si="12"/>
        <v>ne</v>
      </c>
      <c r="BS54" s="54" t="str">
        <f t="shared" si="4"/>
        <v>ne</v>
      </c>
    </row>
    <row r="55" spans="2:71" s="130" customFormat="1" ht="14.4" x14ac:dyDescent="0.2">
      <c r="B55" s="54" t="e">
        <f>VLOOKUP(E55,'VPS1'!$J$10:$J$29,1,FALSE)</f>
        <v>#N/A</v>
      </c>
      <c r="C55" s="131" t="str">
        <f t="shared" si="5"/>
        <v/>
      </c>
      <c r="D55" s="132"/>
      <c r="E55" s="30"/>
      <c r="F55" s="55"/>
      <c r="G55" s="132"/>
      <c r="H55" s="132"/>
      <c r="I55" s="132"/>
      <c r="J55" s="132"/>
      <c r="K55" s="132"/>
      <c r="L55" s="133"/>
      <c r="M55" s="134"/>
      <c r="N55" s="132"/>
      <c r="O55" s="132"/>
      <c r="P55" s="134" t="str">
        <f t="shared" si="13"/>
        <v>nepildyti</v>
      </c>
      <c r="Q55" s="135" t="str">
        <f t="shared" si="13"/>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6"/>
        <v>0</v>
      </c>
      <c r="BI55" s="54">
        <f t="shared" si="1"/>
        <v>0</v>
      </c>
      <c r="BJ55" s="54">
        <f t="shared" si="2"/>
        <v>0</v>
      </c>
      <c r="BK55" s="54">
        <f t="shared" si="3"/>
        <v>0</v>
      </c>
      <c r="BL55" s="54">
        <f t="shared" si="7"/>
        <v>0</v>
      </c>
      <c r="BM55" s="54">
        <f t="shared" si="8"/>
        <v>0</v>
      </c>
      <c r="BN55" s="54" t="str">
        <f t="shared" si="9"/>
        <v>ne</v>
      </c>
      <c r="BO55" s="54" t="str">
        <f t="shared" si="10"/>
        <v>ne</v>
      </c>
      <c r="BP55" s="54" t="str">
        <f t="shared" si="10"/>
        <v>ne</v>
      </c>
      <c r="BQ55" s="54" t="str">
        <f t="shared" si="11"/>
        <v>ne</v>
      </c>
      <c r="BR55" s="54" t="str">
        <f t="shared" si="12"/>
        <v>ne</v>
      </c>
      <c r="BS55" s="54" t="str">
        <f t="shared" si="4"/>
        <v>ne</v>
      </c>
    </row>
    <row r="56" spans="2:71" s="130" customFormat="1" ht="14.4" x14ac:dyDescent="0.2">
      <c r="B56" s="54" t="e">
        <f>VLOOKUP(E56,'VPS1'!$J$10:$J$29,1,FALSE)</f>
        <v>#N/A</v>
      </c>
      <c r="C56" s="131" t="str">
        <f t="shared" si="5"/>
        <v/>
      </c>
      <c r="D56" s="132"/>
      <c r="E56" s="30"/>
      <c r="F56" s="55"/>
      <c r="G56" s="132"/>
      <c r="H56" s="132"/>
      <c r="I56" s="132"/>
      <c r="J56" s="132"/>
      <c r="K56" s="132"/>
      <c r="L56" s="133"/>
      <c r="M56" s="134"/>
      <c r="N56" s="132"/>
      <c r="O56" s="132"/>
      <c r="P56" s="134" t="str">
        <f t="shared" si="13"/>
        <v>nepildyti</v>
      </c>
      <c r="Q56" s="135" t="str">
        <f t="shared" si="13"/>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6"/>
        <v>0</v>
      </c>
      <c r="BI56" s="54">
        <f t="shared" si="1"/>
        <v>0</v>
      </c>
      <c r="BJ56" s="54">
        <f t="shared" si="2"/>
        <v>0</v>
      </c>
      <c r="BK56" s="54">
        <f t="shared" si="3"/>
        <v>0</v>
      </c>
      <c r="BL56" s="54">
        <f t="shared" si="7"/>
        <v>0</v>
      </c>
      <c r="BM56" s="54">
        <f t="shared" si="8"/>
        <v>0</v>
      </c>
      <c r="BN56" s="54" t="str">
        <f t="shared" si="9"/>
        <v>ne</v>
      </c>
      <c r="BO56" s="54" t="str">
        <f t="shared" si="10"/>
        <v>ne</v>
      </c>
      <c r="BP56" s="54" t="str">
        <f t="shared" si="10"/>
        <v>ne</v>
      </c>
      <c r="BQ56" s="54" t="str">
        <f t="shared" si="11"/>
        <v>ne</v>
      </c>
      <c r="BR56" s="54" t="str">
        <f t="shared" si="12"/>
        <v>ne</v>
      </c>
      <c r="BS56" s="54" t="str">
        <f t="shared" si="4"/>
        <v>ne</v>
      </c>
    </row>
    <row r="57" spans="2:71" s="130" customFormat="1" ht="14.4" x14ac:dyDescent="0.2">
      <c r="B57" s="54" t="e">
        <f>VLOOKUP(E57,'VPS1'!$J$10:$J$29,1,FALSE)</f>
        <v>#N/A</v>
      </c>
      <c r="C57" s="131" t="str">
        <f t="shared" si="5"/>
        <v/>
      </c>
      <c r="D57" s="132"/>
      <c r="E57" s="30"/>
      <c r="F57" s="55"/>
      <c r="G57" s="132"/>
      <c r="H57" s="132"/>
      <c r="I57" s="132"/>
      <c r="J57" s="132"/>
      <c r="K57" s="132"/>
      <c r="L57" s="133"/>
      <c r="M57" s="134"/>
      <c r="N57" s="132"/>
      <c r="O57" s="132"/>
      <c r="P57" s="134" t="str">
        <f t="shared" si="13"/>
        <v>nepildyti</v>
      </c>
      <c r="Q57" s="135" t="str">
        <f t="shared" si="13"/>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6"/>
        <v>0</v>
      </c>
      <c r="BI57" s="54">
        <f t="shared" si="1"/>
        <v>0</v>
      </c>
      <c r="BJ57" s="54">
        <f t="shared" si="2"/>
        <v>0</v>
      </c>
      <c r="BK57" s="54">
        <f t="shared" si="3"/>
        <v>0</v>
      </c>
      <c r="BL57" s="54">
        <f t="shared" si="7"/>
        <v>0</v>
      </c>
      <c r="BM57" s="54">
        <f t="shared" si="8"/>
        <v>0</v>
      </c>
      <c r="BN57" s="54" t="str">
        <f t="shared" si="9"/>
        <v>ne</v>
      </c>
      <c r="BO57" s="54" t="str">
        <f t="shared" si="10"/>
        <v>ne</v>
      </c>
      <c r="BP57" s="54" t="str">
        <f t="shared" si="10"/>
        <v>ne</v>
      </c>
      <c r="BQ57" s="54" t="str">
        <f t="shared" si="11"/>
        <v>ne</v>
      </c>
      <c r="BR57" s="54" t="str">
        <f t="shared" si="12"/>
        <v>ne</v>
      </c>
      <c r="BS57" s="54" t="str">
        <f t="shared" si="4"/>
        <v>ne</v>
      </c>
    </row>
    <row r="58" spans="2:71" s="130" customFormat="1" ht="14.4" x14ac:dyDescent="0.2">
      <c r="B58" s="54" t="e">
        <f>VLOOKUP(E58,'VPS1'!$J$10:$J$29,1,FALSE)</f>
        <v>#N/A</v>
      </c>
      <c r="C58" s="131" t="str">
        <f t="shared" si="5"/>
        <v/>
      </c>
      <c r="D58" s="132"/>
      <c r="E58" s="30"/>
      <c r="F58" s="55"/>
      <c r="G58" s="132"/>
      <c r="H58" s="132"/>
      <c r="I58" s="132"/>
      <c r="J58" s="132"/>
      <c r="K58" s="132"/>
      <c r="L58" s="133"/>
      <c r="M58" s="134"/>
      <c r="N58" s="132"/>
      <c r="O58" s="132"/>
      <c r="P58" s="134" t="str">
        <f t="shared" si="13"/>
        <v>nepildyti</v>
      </c>
      <c r="Q58" s="135" t="str">
        <f t="shared" si="13"/>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6"/>
        <v>0</v>
      </c>
      <c r="BI58" s="54">
        <f t="shared" si="1"/>
        <v>0</v>
      </c>
      <c r="BJ58" s="54">
        <f t="shared" si="2"/>
        <v>0</v>
      </c>
      <c r="BK58" s="54">
        <f t="shared" si="3"/>
        <v>0</v>
      </c>
      <c r="BL58" s="54">
        <f t="shared" si="7"/>
        <v>0</v>
      </c>
      <c r="BM58" s="54">
        <f t="shared" si="8"/>
        <v>0</v>
      </c>
      <c r="BN58" s="54" t="str">
        <f t="shared" si="9"/>
        <v>ne</v>
      </c>
      <c r="BO58" s="54" t="str">
        <f t="shared" si="10"/>
        <v>ne</v>
      </c>
      <c r="BP58" s="54" t="str">
        <f t="shared" si="10"/>
        <v>ne</v>
      </c>
      <c r="BQ58" s="54" t="str">
        <f t="shared" si="11"/>
        <v>ne</v>
      </c>
      <c r="BR58" s="54" t="str">
        <f t="shared" si="12"/>
        <v>ne</v>
      </c>
      <c r="BS58" s="54" t="str">
        <f t="shared" si="4"/>
        <v>ne</v>
      </c>
    </row>
    <row r="59" spans="2:71" s="130" customFormat="1" ht="14.4" x14ac:dyDescent="0.2">
      <c r="B59" s="54" t="e">
        <f>VLOOKUP(E59,'VPS1'!$J$10:$J$29,1,FALSE)</f>
        <v>#N/A</v>
      </c>
      <c r="C59" s="131" t="str">
        <f t="shared" si="5"/>
        <v/>
      </c>
      <c r="D59" s="132"/>
      <c r="E59" s="30"/>
      <c r="F59" s="55"/>
      <c r="G59" s="132"/>
      <c r="H59" s="132"/>
      <c r="I59" s="132"/>
      <c r="J59" s="132"/>
      <c r="K59" s="132"/>
      <c r="L59" s="133"/>
      <c r="M59" s="134"/>
      <c r="N59" s="132"/>
      <c r="O59" s="132"/>
      <c r="P59" s="134" t="str">
        <f t="shared" si="13"/>
        <v>nepildyti</v>
      </c>
      <c r="Q59" s="135" t="str">
        <f t="shared" si="13"/>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6"/>
        <v>0</v>
      </c>
      <c r="BI59" s="54">
        <f t="shared" si="1"/>
        <v>0</v>
      </c>
      <c r="BJ59" s="54">
        <f t="shared" si="2"/>
        <v>0</v>
      </c>
      <c r="BK59" s="54">
        <f t="shared" si="3"/>
        <v>0</v>
      </c>
      <c r="BL59" s="54">
        <f t="shared" si="7"/>
        <v>0</v>
      </c>
      <c r="BM59" s="54">
        <f t="shared" si="8"/>
        <v>0</v>
      </c>
      <c r="BN59" s="54" t="str">
        <f t="shared" si="9"/>
        <v>ne</v>
      </c>
      <c r="BO59" s="54" t="str">
        <f t="shared" si="10"/>
        <v>ne</v>
      </c>
      <c r="BP59" s="54" t="str">
        <f t="shared" si="10"/>
        <v>ne</v>
      </c>
      <c r="BQ59" s="54" t="str">
        <f t="shared" si="11"/>
        <v>ne</v>
      </c>
      <c r="BR59" s="54" t="str">
        <f t="shared" si="12"/>
        <v>ne</v>
      </c>
      <c r="BS59" s="54" t="str">
        <f t="shared" si="4"/>
        <v>ne</v>
      </c>
    </row>
    <row r="60" spans="2:71" s="130" customFormat="1" ht="14.4" x14ac:dyDescent="0.2">
      <c r="B60" s="54" t="e">
        <f>VLOOKUP(E60,'VPS1'!$J$10:$J$29,1,FALSE)</f>
        <v>#N/A</v>
      </c>
      <c r="C60" s="131" t="str">
        <f t="shared" si="5"/>
        <v/>
      </c>
      <c r="D60" s="132"/>
      <c r="E60" s="30"/>
      <c r="F60" s="55"/>
      <c r="G60" s="132"/>
      <c r="H60" s="132"/>
      <c r="I60" s="132"/>
      <c r="J60" s="132"/>
      <c r="K60" s="132"/>
      <c r="L60" s="133"/>
      <c r="M60" s="134"/>
      <c r="N60" s="132"/>
      <c r="O60" s="132"/>
      <c r="P60" s="134" t="str">
        <f t="shared" si="13"/>
        <v>nepildyti</v>
      </c>
      <c r="Q60" s="135" t="str">
        <f t="shared" si="13"/>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6"/>
        <v>0</v>
      </c>
      <c r="BI60" s="54">
        <f t="shared" si="1"/>
        <v>0</v>
      </c>
      <c r="BJ60" s="54">
        <f t="shared" si="2"/>
        <v>0</v>
      </c>
      <c r="BK60" s="54">
        <f t="shared" si="3"/>
        <v>0</v>
      </c>
      <c r="BL60" s="54">
        <f t="shared" si="7"/>
        <v>0</v>
      </c>
      <c r="BM60" s="54">
        <f t="shared" si="8"/>
        <v>0</v>
      </c>
      <c r="BN60" s="54" t="str">
        <f t="shared" si="9"/>
        <v>ne</v>
      </c>
      <c r="BO60" s="54" t="str">
        <f t="shared" si="10"/>
        <v>ne</v>
      </c>
      <c r="BP60" s="54" t="str">
        <f t="shared" si="10"/>
        <v>ne</v>
      </c>
      <c r="BQ60" s="54" t="str">
        <f t="shared" si="11"/>
        <v>ne</v>
      </c>
      <c r="BR60" s="54" t="str">
        <f t="shared" si="12"/>
        <v>ne</v>
      </c>
      <c r="BS60" s="54" t="str">
        <f t="shared" si="4"/>
        <v>ne</v>
      </c>
    </row>
    <row r="61" spans="2:71" s="130" customFormat="1" ht="14.4" x14ac:dyDescent="0.2">
      <c r="B61" s="54" t="e">
        <f>VLOOKUP(E61,'VPS1'!$J$10:$J$29,1,FALSE)</f>
        <v>#N/A</v>
      </c>
      <c r="C61" s="131" t="str">
        <f t="shared" si="5"/>
        <v/>
      </c>
      <c r="D61" s="132"/>
      <c r="E61" s="30"/>
      <c r="F61" s="55"/>
      <c r="G61" s="132"/>
      <c r="H61" s="132"/>
      <c r="I61" s="132"/>
      <c r="J61" s="132"/>
      <c r="K61" s="132"/>
      <c r="L61" s="133"/>
      <c r="M61" s="134"/>
      <c r="N61" s="132"/>
      <c r="O61" s="132"/>
      <c r="P61" s="134" t="str">
        <f t="shared" si="13"/>
        <v>nepildyti</v>
      </c>
      <c r="Q61" s="135" t="str">
        <f t="shared" si="13"/>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6"/>
        <v>0</v>
      </c>
      <c r="BI61" s="54">
        <f t="shared" si="1"/>
        <v>0</v>
      </c>
      <c r="BJ61" s="54">
        <f t="shared" si="2"/>
        <v>0</v>
      </c>
      <c r="BK61" s="54">
        <f t="shared" si="3"/>
        <v>0</v>
      </c>
      <c r="BL61" s="54">
        <f t="shared" si="7"/>
        <v>0</v>
      </c>
      <c r="BM61" s="54">
        <f t="shared" si="8"/>
        <v>0</v>
      </c>
      <c r="BN61" s="54" t="str">
        <f t="shared" si="9"/>
        <v>ne</v>
      </c>
      <c r="BO61" s="54" t="str">
        <f t="shared" si="10"/>
        <v>ne</v>
      </c>
      <c r="BP61" s="54" t="str">
        <f t="shared" si="10"/>
        <v>ne</v>
      </c>
      <c r="BQ61" s="54" t="str">
        <f t="shared" si="11"/>
        <v>ne</v>
      </c>
      <c r="BR61" s="54" t="str">
        <f t="shared" si="12"/>
        <v>ne</v>
      </c>
      <c r="BS61" s="54" t="str">
        <f t="shared" si="4"/>
        <v>ne</v>
      </c>
    </row>
    <row r="62" spans="2:71" s="130" customFormat="1" x14ac:dyDescent="0.2">
      <c r="B62" s="54" t="e">
        <f>VLOOKUP(E62,'VPS1'!$J$10:$J$29,1,FALSE)</f>
        <v>#N/A</v>
      </c>
      <c r="C62" s="131" t="str">
        <f t="shared" si="5"/>
        <v/>
      </c>
      <c r="D62" s="132"/>
      <c r="E62" s="132"/>
      <c r="F62" s="55"/>
      <c r="G62" s="132"/>
      <c r="H62" s="132"/>
      <c r="I62" s="132"/>
      <c r="J62" s="132"/>
      <c r="K62" s="132"/>
      <c r="L62" s="133"/>
      <c r="M62" s="134"/>
      <c r="N62" s="132"/>
      <c r="O62" s="132"/>
      <c r="P62" s="134" t="str">
        <f t="shared" si="13"/>
        <v>nepildyti</v>
      </c>
      <c r="Q62" s="135" t="str">
        <f t="shared" si="13"/>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6"/>
        <v>0</v>
      </c>
      <c r="BI62" s="54">
        <f t="shared" si="1"/>
        <v>0</v>
      </c>
      <c r="BJ62" s="54">
        <f t="shared" si="2"/>
        <v>0</v>
      </c>
      <c r="BK62" s="54">
        <f t="shared" si="3"/>
        <v>0</v>
      </c>
      <c r="BL62" s="54">
        <f t="shared" si="7"/>
        <v>0</v>
      </c>
      <c r="BM62" s="54">
        <f t="shared" si="8"/>
        <v>0</v>
      </c>
      <c r="BN62" s="54" t="str">
        <f t="shared" si="9"/>
        <v>ne</v>
      </c>
      <c r="BO62" s="54" t="str">
        <f t="shared" si="10"/>
        <v>ne</v>
      </c>
      <c r="BP62" s="54" t="str">
        <f t="shared" si="10"/>
        <v>ne</v>
      </c>
      <c r="BQ62" s="54" t="str">
        <f t="shared" si="11"/>
        <v>ne</v>
      </c>
      <c r="BR62" s="54" t="str">
        <f t="shared" si="12"/>
        <v>ne</v>
      </c>
      <c r="BS62" s="54" t="str">
        <f t="shared" si="4"/>
        <v>ne</v>
      </c>
    </row>
    <row r="63" spans="2:71" s="130" customFormat="1" x14ac:dyDescent="0.2">
      <c r="B63" s="54" t="e">
        <f>VLOOKUP(E63,'VPS1'!$J$10:$J$29,1,FALSE)</f>
        <v>#N/A</v>
      </c>
      <c r="C63" s="131" t="str">
        <f t="shared" si="5"/>
        <v/>
      </c>
      <c r="D63" s="132"/>
      <c r="E63" s="132"/>
      <c r="F63" s="55"/>
      <c r="G63" s="132"/>
      <c r="H63" s="132"/>
      <c r="I63" s="132"/>
      <c r="J63" s="132"/>
      <c r="K63" s="132"/>
      <c r="L63" s="133"/>
      <c r="M63" s="134"/>
      <c r="N63" s="132"/>
      <c r="O63" s="132"/>
      <c r="P63" s="134" t="str">
        <f t="shared" si="13"/>
        <v>nepildyti</v>
      </c>
      <c r="Q63" s="135" t="str">
        <f t="shared" si="13"/>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6"/>
        <v>0</v>
      </c>
      <c r="BI63" s="54">
        <f t="shared" si="1"/>
        <v>0</v>
      </c>
      <c r="BJ63" s="54">
        <f t="shared" si="2"/>
        <v>0</v>
      </c>
      <c r="BK63" s="54">
        <f t="shared" si="3"/>
        <v>0</v>
      </c>
      <c r="BL63" s="54">
        <f t="shared" si="7"/>
        <v>0</v>
      </c>
      <c r="BM63" s="54">
        <f t="shared" si="8"/>
        <v>0</v>
      </c>
      <c r="BN63" s="54" t="str">
        <f t="shared" si="9"/>
        <v>ne</v>
      </c>
      <c r="BO63" s="54" t="str">
        <f t="shared" si="10"/>
        <v>ne</v>
      </c>
      <c r="BP63" s="54" t="str">
        <f t="shared" si="10"/>
        <v>ne</v>
      </c>
      <c r="BQ63" s="54" t="str">
        <f t="shared" si="11"/>
        <v>ne</v>
      </c>
      <c r="BR63" s="54" t="str">
        <f t="shared" si="12"/>
        <v>ne</v>
      </c>
      <c r="BS63" s="54" t="str">
        <f t="shared" si="4"/>
        <v>ne</v>
      </c>
    </row>
    <row r="64" spans="2:71" s="130" customFormat="1" x14ac:dyDescent="0.2">
      <c r="B64" s="54" t="e">
        <f>VLOOKUP(E64,'VPS1'!$J$10:$J$29,1,FALSE)</f>
        <v>#N/A</v>
      </c>
      <c r="C64" s="131" t="str">
        <f t="shared" si="5"/>
        <v/>
      </c>
      <c r="D64" s="132"/>
      <c r="E64" s="132"/>
      <c r="F64" s="55"/>
      <c r="G64" s="132"/>
      <c r="H64" s="132"/>
      <c r="I64" s="132"/>
      <c r="J64" s="132"/>
      <c r="K64" s="132"/>
      <c r="L64" s="133"/>
      <c r="M64" s="134"/>
      <c r="N64" s="132"/>
      <c r="O64" s="132"/>
      <c r="P64" s="134" t="str">
        <f t="shared" si="13"/>
        <v>nepildyti</v>
      </c>
      <c r="Q64" s="135" t="str">
        <f t="shared" si="13"/>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6"/>
        <v>0</v>
      </c>
      <c r="BI64" s="54">
        <f t="shared" si="1"/>
        <v>0</v>
      </c>
      <c r="BJ64" s="54">
        <f t="shared" si="2"/>
        <v>0</v>
      </c>
      <c r="BK64" s="54">
        <f t="shared" si="3"/>
        <v>0</v>
      </c>
      <c r="BL64" s="54">
        <f t="shared" si="7"/>
        <v>0</v>
      </c>
      <c r="BM64" s="54">
        <f t="shared" si="8"/>
        <v>0</v>
      </c>
      <c r="BN64" s="54" t="str">
        <f t="shared" si="9"/>
        <v>ne</v>
      </c>
      <c r="BO64" s="54" t="str">
        <f t="shared" si="10"/>
        <v>ne</v>
      </c>
      <c r="BP64" s="54" t="str">
        <f t="shared" si="10"/>
        <v>ne</v>
      </c>
      <c r="BQ64" s="54" t="str">
        <f t="shared" si="11"/>
        <v>ne</v>
      </c>
      <c r="BR64" s="54" t="str">
        <f t="shared" si="12"/>
        <v>ne</v>
      </c>
      <c r="BS64" s="54" t="str">
        <f t="shared" si="4"/>
        <v>ne</v>
      </c>
    </row>
    <row r="65" spans="2:71" s="130" customFormat="1" x14ac:dyDescent="0.2">
      <c r="B65" s="54" t="e">
        <f>VLOOKUP(E65,'VPS1'!$J$10:$J$29,1,FALSE)</f>
        <v>#N/A</v>
      </c>
      <c r="C65" s="131" t="str">
        <f t="shared" si="5"/>
        <v/>
      </c>
      <c r="D65" s="132"/>
      <c r="E65" s="132"/>
      <c r="F65" s="55"/>
      <c r="G65" s="132"/>
      <c r="H65" s="132"/>
      <c r="I65" s="132"/>
      <c r="J65" s="132"/>
      <c r="K65" s="132"/>
      <c r="L65" s="133"/>
      <c r="M65" s="134"/>
      <c r="N65" s="132"/>
      <c r="O65" s="132"/>
      <c r="P65" s="134" t="str">
        <f t="shared" si="13"/>
        <v>nepildyti</v>
      </c>
      <c r="Q65" s="135" t="str">
        <f t="shared" si="13"/>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6"/>
        <v>0</v>
      </c>
      <c r="BI65" s="54">
        <f t="shared" si="1"/>
        <v>0</v>
      </c>
      <c r="BJ65" s="54">
        <f t="shared" si="2"/>
        <v>0</v>
      </c>
      <c r="BK65" s="54">
        <f t="shared" si="3"/>
        <v>0</v>
      </c>
      <c r="BL65" s="54">
        <f t="shared" si="7"/>
        <v>0</v>
      </c>
      <c r="BM65" s="54">
        <f t="shared" si="8"/>
        <v>0</v>
      </c>
      <c r="BN65" s="54" t="str">
        <f t="shared" si="9"/>
        <v>ne</v>
      </c>
      <c r="BO65" s="54" t="str">
        <f t="shared" si="10"/>
        <v>ne</v>
      </c>
      <c r="BP65" s="54" t="str">
        <f t="shared" si="10"/>
        <v>ne</v>
      </c>
      <c r="BQ65" s="54" t="str">
        <f t="shared" si="11"/>
        <v>ne</v>
      </c>
      <c r="BR65" s="54" t="str">
        <f t="shared" si="12"/>
        <v>ne</v>
      </c>
      <c r="BS65" s="54" t="str">
        <f t="shared" si="4"/>
        <v>ne</v>
      </c>
    </row>
    <row r="66" spans="2:71" s="130" customFormat="1" x14ac:dyDescent="0.2">
      <c r="B66" s="54" t="e">
        <f>VLOOKUP(E66,'VPS1'!$J$10:$J$29,1,FALSE)</f>
        <v>#N/A</v>
      </c>
      <c r="C66" s="131" t="str">
        <f t="shared" si="5"/>
        <v/>
      </c>
      <c r="D66" s="132"/>
      <c r="E66" s="132"/>
      <c r="F66" s="55"/>
      <c r="G66" s="132"/>
      <c r="H66" s="132"/>
      <c r="I66" s="132"/>
      <c r="J66" s="132"/>
      <c r="K66" s="132"/>
      <c r="L66" s="133"/>
      <c r="M66" s="134"/>
      <c r="N66" s="132"/>
      <c r="O66" s="132"/>
      <c r="P66" s="134" t="str">
        <f t="shared" si="13"/>
        <v>nepildyti</v>
      </c>
      <c r="Q66" s="135" t="str">
        <f t="shared" si="13"/>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6"/>
        <v>0</v>
      </c>
      <c r="BI66" s="54">
        <f t="shared" si="1"/>
        <v>0</v>
      </c>
      <c r="BJ66" s="54">
        <f t="shared" si="2"/>
        <v>0</v>
      </c>
      <c r="BK66" s="54">
        <f t="shared" si="3"/>
        <v>0</v>
      </c>
      <c r="BL66" s="54">
        <f t="shared" si="7"/>
        <v>0</v>
      </c>
      <c r="BM66" s="54">
        <f t="shared" si="8"/>
        <v>0</v>
      </c>
      <c r="BN66" s="54" t="str">
        <f t="shared" si="9"/>
        <v>ne</v>
      </c>
      <c r="BO66" s="54" t="str">
        <f t="shared" si="10"/>
        <v>ne</v>
      </c>
      <c r="BP66" s="54" t="str">
        <f t="shared" si="10"/>
        <v>ne</v>
      </c>
      <c r="BQ66" s="54" t="str">
        <f t="shared" si="11"/>
        <v>ne</v>
      </c>
      <c r="BR66" s="54" t="str">
        <f t="shared" si="12"/>
        <v>ne</v>
      </c>
      <c r="BS66" s="54" t="str">
        <f t="shared" si="4"/>
        <v>ne</v>
      </c>
    </row>
    <row r="67" spans="2:71" s="115" customFormat="1" x14ac:dyDescent="0.2">
      <c r="B67" s="54" t="e">
        <f>VLOOKUP(E67,'VPS1'!$J$10:$J$29,1,FALSE)</f>
        <v>#N/A</v>
      </c>
      <c r="C67" s="131" t="str">
        <f t="shared" si="5"/>
        <v/>
      </c>
      <c r="D67" s="132"/>
      <c r="E67" s="132"/>
      <c r="F67" s="55"/>
      <c r="G67" s="132"/>
      <c r="H67" s="132"/>
      <c r="I67" s="132"/>
      <c r="J67" s="132"/>
      <c r="K67" s="132"/>
      <c r="L67" s="133"/>
      <c r="M67" s="134"/>
      <c r="N67" s="132"/>
      <c r="O67" s="132"/>
      <c r="P67" s="134" t="str">
        <f t="shared" si="13"/>
        <v>nepildyti</v>
      </c>
      <c r="Q67" s="135" t="str">
        <f t="shared" si="13"/>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6"/>
        <v>0</v>
      </c>
      <c r="BI67" s="54">
        <f t="shared" si="1"/>
        <v>0</v>
      </c>
      <c r="BJ67" s="54">
        <f t="shared" si="2"/>
        <v>0</v>
      </c>
      <c r="BK67" s="54">
        <f t="shared" si="3"/>
        <v>0</v>
      </c>
      <c r="BL67" s="54">
        <f t="shared" si="7"/>
        <v>0</v>
      </c>
      <c r="BM67" s="54">
        <f t="shared" si="8"/>
        <v>0</v>
      </c>
      <c r="BN67" s="54" t="str">
        <f t="shared" si="9"/>
        <v>ne</v>
      </c>
      <c r="BO67" s="54" t="str">
        <f t="shared" si="10"/>
        <v>ne</v>
      </c>
      <c r="BP67" s="54" t="str">
        <f t="shared" si="10"/>
        <v>ne</v>
      </c>
      <c r="BQ67" s="54" t="str">
        <f t="shared" si="11"/>
        <v>ne</v>
      </c>
      <c r="BR67" s="54" t="str">
        <f t="shared" si="12"/>
        <v>ne</v>
      </c>
      <c r="BS67" s="54" t="str">
        <f t="shared" si="4"/>
        <v>ne</v>
      </c>
    </row>
    <row r="68" spans="2:71" s="115" customFormat="1" x14ac:dyDescent="0.2">
      <c r="B68" s="54" t="e">
        <f>VLOOKUP(E68,'VPS1'!$J$10:$J$29,1,FALSE)</f>
        <v>#N/A</v>
      </c>
      <c r="C68" s="131" t="str">
        <f t="shared" si="5"/>
        <v/>
      </c>
      <c r="D68" s="132"/>
      <c r="E68" s="132"/>
      <c r="F68" s="55"/>
      <c r="G68" s="132"/>
      <c r="H68" s="132"/>
      <c r="I68" s="132"/>
      <c r="J68" s="132"/>
      <c r="K68" s="132"/>
      <c r="L68" s="133"/>
      <c r="M68" s="134"/>
      <c r="N68" s="132"/>
      <c r="O68" s="132"/>
      <c r="P68" s="134" t="str">
        <f t="shared" si="13"/>
        <v>nepildyti</v>
      </c>
      <c r="Q68" s="135" t="str">
        <f t="shared" si="13"/>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6"/>
        <v>0</v>
      </c>
      <c r="BI68" s="54">
        <f t="shared" si="1"/>
        <v>0</v>
      </c>
      <c r="BJ68" s="54">
        <f t="shared" si="2"/>
        <v>0</v>
      </c>
      <c r="BK68" s="54">
        <f t="shared" si="3"/>
        <v>0</v>
      </c>
      <c r="BL68" s="54">
        <f t="shared" si="7"/>
        <v>0</v>
      </c>
      <c r="BM68" s="54">
        <f t="shared" si="8"/>
        <v>0</v>
      </c>
      <c r="BN68" s="54" t="str">
        <f t="shared" si="9"/>
        <v>ne</v>
      </c>
      <c r="BO68" s="54" t="str">
        <f t="shared" si="10"/>
        <v>ne</v>
      </c>
      <c r="BP68" s="54" t="str">
        <f t="shared" si="10"/>
        <v>ne</v>
      </c>
      <c r="BQ68" s="54" t="str">
        <f t="shared" si="11"/>
        <v>ne</v>
      </c>
      <c r="BR68" s="54" t="str">
        <f t="shared" si="12"/>
        <v>ne</v>
      </c>
      <c r="BS68" s="54" t="str">
        <f t="shared" si="4"/>
        <v>ne</v>
      </c>
    </row>
    <row r="69" spans="2:71" s="115" customFormat="1" x14ac:dyDescent="0.2">
      <c r="B69" s="54" t="e">
        <f>VLOOKUP(E69,'VPS1'!$J$10:$J$29,1,FALSE)</f>
        <v>#N/A</v>
      </c>
      <c r="C69" s="131" t="str">
        <f t="shared" si="5"/>
        <v/>
      </c>
      <c r="D69" s="132"/>
      <c r="E69" s="132"/>
      <c r="F69" s="55"/>
      <c r="G69" s="132"/>
      <c r="H69" s="132"/>
      <c r="I69" s="132"/>
      <c r="J69" s="132"/>
      <c r="K69" s="132"/>
      <c r="L69" s="133"/>
      <c r="M69" s="134"/>
      <c r="N69" s="132"/>
      <c r="O69" s="132"/>
      <c r="P69" s="134" t="str">
        <f t="shared" si="13"/>
        <v>nepildyti</v>
      </c>
      <c r="Q69" s="135" t="str">
        <f t="shared" si="13"/>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6"/>
        <v>0</v>
      </c>
      <c r="BI69" s="54">
        <f t="shared" si="1"/>
        <v>0</v>
      </c>
      <c r="BJ69" s="54">
        <f t="shared" si="2"/>
        <v>0</v>
      </c>
      <c r="BK69" s="54">
        <f t="shared" si="3"/>
        <v>0</v>
      </c>
      <c r="BL69" s="54">
        <f t="shared" si="7"/>
        <v>0</v>
      </c>
      <c r="BM69" s="54">
        <f t="shared" si="8"/>
        <v>0</v>
      </c>
      <c r="BN69" s="54" t="str">
        <f t="shared" si="9"/>
        <v>ne</v>
      </c>
      <c r="BO69" s="54" t="str">
        <f t="shared" si="10"/>
        <v>ne</v>
      </c>
      <c r="BP69" s="54" t="str">
        <f t="shared" si="10"/>
        <v>ne</v>
      </c>
      <c r="BQ69" s="54" t="str">
        <f t="shared" si="11"/>
        <v>ne</v>
      </c>
      <c r="BR69" s="54" t="str">
        <f t="shared" si="12"/>
        <v>ne</v>
      </c>
      <c r="BS69" s="54" t="str">
        <f t="shared" si="4"/>
        <v>ne</v>
      </c>
    </row>
    <row r="70" spans="2:71" s="115" customFormat="1" x14ac:dyDescent="0.2">
      <c r="B70" s="54" t="e">
        <f>VLOOKUP(E70,'VPS1'!$J$10:$J$29,1,FALSE)</f>
        <v>#N/A</v>
      </c>
      <c r="C70" s="131" t="str">
        <f t="shared" si="5"/>
        <v/>
      </c>
      <c r="D70" s="132"/>
      <c r="E70" s="132"/>
      <c r="F70" s="55"/>
      <c r="G70" s="132"/>
      <c r="H70" s="132"/>
      <c r="I70" s="132"/>
      <c r="J70" s="132"/>
      <c r="K70" s="132"/>
      <c r="L70" s="133"/>
      <c r="M70" s="134"/>
      <c r="N70" s="132"/>
      <c r="O70" s="132"/>
      <c r="P70" s="134" t="str">
        <f t="shared" si="13"/>
        <v>nepildyti</v>
      </c>
      <c r="Q70" s="135" t="str">
        <f t="shared" si="13"/>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6"/>
        <v>0</v>
      </c>
      <c r="BI70" s="54">
        <f t="shared" si="1"/>
        <v>0</v>
      </c>
      <c r="BJ70" s="54">
        <f t="shared" si="2"/>
        <v>0</v>
      </c>
      <c r="BK70" s="54">
        <f t="shared" si="3"/>
        <v>0</v>
      </c>
      <c r="BL70" s="54">
        <f t="shared" si="7"/>
        <v>0</v>
      </c>
      <c r="BM70" s="54">
        <f t="shared" si="8"/>
        <v>0</v>
      </c>
      <c r="BN70" s="54" t="str">
        <f t="shared" si="9"/>
        <v>ne</v>
      </c>
      <c r="BO70" s="54" t="str">
        <f t="shared" si="10"/>
        <v>ne</v>
      </c>
      <c r="BP70" s="54" t="str">
        <f t="shared" si="10"/>
        <v>ne</v>
      </c>
      <c r="BQ70" s="54" t="str">
        <f t="shared" si="11"/>
        <v>ne</v>
      </c>
      <c r="BR70" s="54" t="str">
        <f t="shared" si="12"/>
        <v>ne</v>
      </c>
      <c r="BS70" s="54" t="str">
        <f t="shared" si="4"/>
        <v>ne</v>
      </c>
    </row>
    <row r="71" spans="2:71" s="115" customFormat="1" x14ac:dyDescent="0.2">
      <c r="B71" s="54" t="e">
        <f>VLOOKUP(E71,'VPS1'!$J$10:$J$29,1,FALSE)</f>
        <v>#N/A</v>
      </c>
      <c r="C71" s="131" t="str">
        <f t="shared" si="5"/>
        <v/>
      </c>
      <c r="D71" s="132"/>
      <c r="E71" s="132"/>
      <c r="F71" s="55"/>
      <c r="G71" s="132"/>
      <c r="H71" s="132"/>
      <c r="I71" s="132"/>
      <c r="J71" s="132"/>
      <c r="K71" s="132"/>
      <c r="L71" s="133"/>
      <c r="M71" s="134"/>
      <c r="N71" s="132"/>
      <c r="O71" s="132"/>
      <c r="P71" s="134" t="str">
        <f t="shared" si="13"/>
        <v>nepildyti</v>
      </c>
      <c r="Q71" s="135" t="str">
        <f t="shared" si="13"/>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6"/>
        <v>0</v>
      </c>
      <c r="BI71" s="54">
        <f t="shared" si="1"/>
        <v>0</v>
      </c>
      <c r="BJ71" s="54">
        <f t="shared" si="2"/>
        <v>0</v>
      </c>
      <c r="BK71" s="54">
        <f t="shared" si="3"/>
        <v>0</v>
      </c>
      <c r="BL71" s="54">
        <f t="shared" si="7"/>
        <v>0</v>
      </c>
      <c r="BM71" s="54">
        <f t="shared" si="8"/>
        <v>0</v>
      </c>
      <c r="BN71" s="54" t="str">
        <f t="shared" si="9"/>
        <v>ne</v>
      </c>
      <c r="BO71" s="54" t="str">
        <f t="shared" si="10"/>
        <v>ne</v>
      </c>
      <c r="BP71" s="54" t="str">
        <f t="shared" si="10"/>
        <v>ne</v>
      </c>
      <c r="BQ71" s="54" t="str">
        <f t="shared" si="11"/>
        <v>ne</v>
      </c>
      <c r="BR71" s="54" t="str">
        <f t="shared" si="12"/>
        <v>ne</v>
      </c>
      <c r="BS71" s="54" t="str">
        <f t="shared" si="4"/>
        <v>ne</v>
      </c>
    </row>
    <row r="72" spans="2:71" s="115" customFormat="1" x14ac:dyDescent="0.2">
      <c r="B72" s="54" t="e">
        <f>VLOOKUP(E72,'VPS1'!$J$10:$J$29,1,FALSE)</f>
        <v>#N/A</v>
      </c>
      <c r="C72" s="131" t="str">
        <f t="shared" si="5"/>
        <v/>
      </c>
      <c r="D72" s="132"/>
      <c r="E72" s="132"/>
      <c r="F72" s="55"/>
      <c r="G72" s="132"/>
      <c r="H72" s="132"/>
      <c r="I72" s="132"/>
      <c r="J72" s="132"/>
      <c r="K72" s="132"/>
      <c r="L72" s="133"/>
      <c r="M72" s="134"/>
      <c r="N72" s="132"/>
      <c r="O72" s="132"/>
      <c r="P72" s="134" t="str">
        <f t="shared" si="13"/>
        <v>nepildyti</v>
      </c>
      <c r="Q72" s="135" t="str">
        <f t="shared" si="13"/>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6"/>
        <v>0</v>
      </c>
      <c r="BI72" s="54">
        <f t="shared" si="1"/>
        <v>0</v>
      </c>
      <c r="BJ72" s="54">
        <f t="shared" si="2"/>
        <v>0</v>
      </c>
      <c r="BK72" s="54">
        <f t="shared" si="3"/>
        <v>0</v>
      </c>
      <c r="BL72" s="54">
        <f t="shared" si="7"/>
        <v>0</v>
      </c>
      <c r="BM72" s="54">
        <f t="shared" si="8"/>
        <v>0</v>
      </c>
      <c r="BN72" s="54" t="str">
        <f t="shared" si="9"/>
        <v>ne</v>
      </c>
      <c r="BO72" s="54" t="str">
        <f t="shared" si="10"/>
        <v>ne</v>
      </c>
      <c r="BP72" s="54" t="str">
        <f t="shared" si="10"/>
        <v>ne</v>
      </c>
      <c r="BQ72" s="54" t="str">
        <f t="shared" si="11"/>
        <v>ne</v>
      </c>
      <c r="BR72" s="54" t="str">
        <f t="shared" si="12"/>
        <v>ne</v>
      </c>
      <c r="BS72" s="54" t="str">
        <f t="shared" si="4"/>
        <v>ne</v>
      </c>
    </row>
    <row r="73" spans="2:71" s="115" customFormat="1" x14ac:dyDescent="0.2">
      <c r="B73" s="54" t="e">
        <f>VLOOKUP(E73,'VPS1'!$J$10:$J$29,1,FALSE)</f>
        <v>#N/A</v>
      </c>
      <c r="C73" s="131" t="str">
        <f t="shared" si="5"/>
        <v/>
      </c>
      <c r="D73" s="132"/>
      <c r="E73" s="132"/>
      <c r="F73" s="55"/>
      <c r="G73" s="132"/>
      <c r="H73" s="132"/>
      <c r="I73" s="132"/>
      <c r="J73" s="132"/>
      <c r="K73" s="132"/>
      <c r="L73" s="133"/>
      <c r="M73" s="134"/>
      <c r="N73" s="132"/>
      <c r="O73" s="132"/>
      <c r="P73" s="134" t="str">
        <f t="shared" si="13"/>
        <v>nepildyti</v>
      </c>
      <c r="Q73" s="135" t="str">
        <f t="shared" si="13"/>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6"/>
        <v>0</v>
      </c>
      <c r="BI73" s="54">
        <f t="shared" si="1"/>
        <v>0</v>
      </c>
      <c r="BJ73" s="54">
        <f t="shared" si="2"/>
        <v>0</v>
      </c>
      <c r="BK73" s="54">
        <f t="shared" si="3"/>
        <v>0</v>
      </c>
      <c r="BL73" s="54">
        <f t="shared" si="7"/>
        <v>0</v>
      </c>
      <c r="BM73" s="54">
        <f t="shared" si="8"/>
        <v>0</v>
      </c>
      <c r="BN73" s="54" t="str">
        <f t="shared" si="9"/>
        <v>ne</v>
      </c>
      <c r="BO73" s="54" t="str">
        <f t="shared" si="10"/>
        <v>ne</v>
      </c>
      <c r="BP73" s="54" t="str">
        <f t="shared" si="10"/>
        <v>ne</v>
      </c>
      <c r="BQ73" s="54" t="str">
        <f t="shared" si="11"/>
        <v>ne</v>
      </c>
      <c r="BR73" s="54" t="str">
        <f t="shared" si="12"/>
        <v>ne</v>
      </c>
      <c r="BS73" s="54" t="str">
        <f t="shared" si="4"/>
        <v>ne</v>
      </c>
    </row>
    <row r="74" spans="2:71" s="115" customFormat="1" x14ac:dyDescent="0.2">
      <c r="B74" s="54" t="e">
        <f>VLOOKUP(E74,'VPS1'!$J$10:$J$29,1,FALSE)</f>
        <v>#N/A</v>
      </c>
      <c r="C74" s="131" t="str">
        <f t="shared" si="5"/>
        <v/>
      </c>
      <c r="D74" s="132"/>
      <c r="E74" s="132"/>
      <c r="F74" s="55"/>
      <c r="G74" s="132"/>
      <c r="H74" s="132"/>
      <c r="I74" s="132"/>
      <c r="J74" s="132"/>
      <c r="K74" s="132"/>
      <c r="L74" s="133"/>
      <c r="M74" s="134"/>
      <c r="N74" s="132"/>
      <c r="O74" s="132"/>
      <c r="P74" s="134" t="str">
        <f t="shared" si="13"/>
        <v>nepildyti</v>
      </c>
      <c r="Q74" s="135" t="str">
        <f t="shared" si="13"/>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6"/>
        <v>0</v>
      </c>
      <c r="BI74" s="54">
        <f t="shared" si="1"/>
        <v>0</v>
      </c>
      <c r="BJ74" s="54">
        <f t="shared" si="2"/>
        <v>0</v>
      </c>
      <c r="BK74" s="54">
        <f t="shared" si="3"/>
        <v>0</v>
      </c>
      <c r="BL74" s="54">
        <f t="shared" si="7"/>
        <v>0</v>
      </c>
      <c r="BM74" s="54">
        <f t="shared" si="8"/>
        <v>0</v>
      </c>
      <c r="BN74" s="54" t="str">
        <f t="shared" si="9"/>
        <v>ne</v>
      </c>
      <c r="BO74" s="54" t="str">
        <f t="shared" si="10"/>
        <v>ne</v>
      </c>
      <c r="BP74" s="54" t="str">
        <f t="shared" si="10"/>
        <v>ne</v>
      </c>
      <c r="BQ74" s="54" t="str">
        <f t="shared" si="11"/>
        <v>ne</v>
      </c>
      <c r="BR74" s="54" t="str">
        <f t="shared" si="12"/>
        <v>ne</v>
      </c>
      <c r="BS74" s="54" t="str">
        <f t="shared" si="4"/>
        <v>ne</v>
      </c>
    </row>
    <row r="75" spans="2:71" s="115" customFormat="1" x14ac:dyDescent="0.2">
      <c r="B75" s="54" t="e">
        <f>VLOOKUP(E75,'VPS1'!$J$10:$J$29,1,FALSE)</f>
        <v>#N/A</v>
      </c>
      <c r="C75" s="131" t="str">
        <f t="shared" si="5"/>
        <v/>
      </c>
      <c r="D75" s="132"/>
      <c r="E75" s="132"/>
      <c r="F75" s="55"/>
      <c r="G75" s="132"/>
      <c r="H75" s="132"/>
      <c r="I75" s="132"/>
      <c r="J75" s="132"/>
      <c r="K75" s="132"/>
      <c r="L75" s="133"/>
      <c r="M75" s="134"/>
      <c r="N75" s="132"/>
      <c r="O75" s="132"/>
      <c r="P75" s="134" t="str">
        <f t="shared" si="13"/>
        <v>nepildyti</v>
      </c>
      <c r="Q75" s="135" t="str">
        <f t="shared" si="13"/>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ref="BG75:BG138" si="14">IF($F75&gt;0,YEAR($F75),)</f>
        <v>0</v>
      </c>
      <c r="BH75" s="54">
        <f t="shared" si="6"/>
        <v>0</v>
      </c>
      <c r="BI75" s="54">
        <f t="shared" ref="BI75:BI138" si="15">IF($AH75&gt;0,YEAR($AH75),)</f>
        <v>0</v>
      </c>
      <c r="BJ75" s="54">
        <f t="shared" ref="BJ75:BJ138" si="16">IF($AI75&gt;0,YEAR($AI75),)</f>
        <v>0</v>
      </c>
      <c r="BK75" s="54">
        <f t="shared" ref="BK75:BK138" si="17">IF($AJ75&gt;0,YEAR($AJ75),)</f>
        <v>0</v>
      </c>
      <c r="BL75" s="54">
        <f t="shared" si="7"/>
        <v>0</v>
      </c>
      <c r="BM75" s="54">
        <f t="shared" si="8"/>
        <v>0</v>
      </c>
      <c r="BN75" s="54" t="str">
        <f t="shared" si="9"/>
        <v>ne</v>
      </c>
      <c r="BO75" s="54" t="str">
        <f t="shared" si="10"/>
        <v>ne</v>
      </c>
      <c r="BP75" s="54" t="str">
        <f t="shared" si="10"/>
        <v>ne</v>
      </c>
      <c r="BQ75" s="54" t="str">
        <f t="shared" si="11"/>
        <v>ne</v>
      </c>
      <c r="BR75" s="54" t="str">
        <f t="shared" si="12"/>
        <v>ne</v>
      </c>
      <c r="BS75" s="54" t="str">
        <f t="shared" ref="BS75:BS138" si="18">IF(BK75&gt;0,"taip","ne")</f>
        <v>ne</v>
      </c>
    </row>
    <row r="76" spans="2:71" s="115" customFormat="1" x14ac:dyDescent="0.2">
      <c r="B76" s="54" t="e">
        <f>VLOOKUP(E76,'VPS1'!$J$10:$J$29,1,FALSE)</f>
        <v>#N/A</v>
      </c>
      <c r="C76" s="131" t="str">
        <f t="shared" ref="C76:C139" si="19">LEFT(E76,4)</f>
        <v/>
      </c>
      <c r="D76" s="132"/>
      <c r="E76" s="132"/>
      <c r="F76" s="55"/>
      <c r="G76" s="132"/>
      <c r="H76" s="132"/>
      <c r="I76" s="132"/>
      <c r="J76" s="132"/>
      <c r="K76" s="132"/>
      <c r="L76" s="133"/>
      <c r="M76" s="134"/>
      <c r="N76" s="132"/>
      <c r="O76" s="132"/>
      <c r="P76" s="134" t="str">
        <f t="shared" ref="P76:Q139" si="20">IF($N76="fizinis asmuo","užpildykite","nepildyti")</f>
        <v>nepildyti</v>
      </c>
      <c r="Q76" s="135" t="str">
        <f t="shared" si="20"/>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14"/>
        <v>0</v>
      </c>
      <c r="BH76" s="54">
        <f t="shared" ref="BH76:BH139" si="21">IF($AF76&gt;0,YEAR($AF76),)</f>
        <v>0</v>
      </c>
      <c r="BI76" s="54">
        <f t="shared" si="15"/>
        <v>0</v>
      </c>
      <c r="BJ76" s="54">
        <f t="shared" si="16"/>
        <v>0</v>
      </c>
      <c r="BK76" s="54">
        <f t="shared" si="17"/>
        <v>0</v>
      </c>
      <c r="BL76" s="54">
        <f t="shared" ref="BL76:BL139" si="22">IF($AK76&gt;0,$AK76,)</f>
        <v>0</v>
      </c>
      <c r="BM76" s="54">
        <f t="shared" ref="BM76:BM139" si="23">IF($AL76&gt;0,$AL76,)</f>
        <v>0</v>
      </c>
      <c r="BN76" s="54" t="str">
        <f t="shared" ref="BN76:BN139" si="24">IF(BH76&gt;0,"taip","ne")</f>
        <v>ne</v>
      </c>
      <c r="BO76" s="54" t="str">
        <f t="shared" ref="BO76:BP139" si="25">IF(BI76&gt;0,"taip","ne")</f>
        <v>ne</v>
      </c>
      <c r="BP76" s="54" t="str">
        <f t="shared" si="25"/>
        <v>ne</v>
      </c>
      <c r="BQ76" s="54" t="str">
        <f t="shared" ref="BQ76:BQ139" si="26">IF(BL76&gt;0,"taip","ne")</f>
        <v>ne</v>
      </c>
      <c r="BR76" s="54" t="str">
        <f t="shared" ref="BR76:BR139" si="27">IF(BM76&gt;0,"taip","ne")</f>
        <v>ne</v>
      </c>
      <c r="BS76" s="54" t="str">
        <f t="shared" si="18"/>
        <v>ne</v>
      </c>
    </row>
    <row r="77" spans="2:71" s="115" customFormat="1" x14ac:dyDescent="0.2">
      <c r="B77" s="54" t="e">
        <f>VLOOKUP(E77,'VPS1'!$J$10:$J$29,1,FALSE)</f>
        <v>#N/A</v>
      </c>
      <c r="C77" s="131" t="str">
        <f t="shared" si="19"/>
        <v/>
      </c>
      <c r="D77" s="132"/>
      <c r="E77" s="132"/>
      <c r="F77" s="55"/>
      <c r="G77" s="132"/>
      <c r="H77" s="132"/>
      <c r="I77" s="132"/>
      <c r="J77" s="132"/>
      <c r="K77" s="132"/>
      <c r="L77" s="133"/>
      <c r="M77" s="134"/>
      <c r="N77" s="132"/>
      <c r="O77" s="132"/>
      <c r="P77" s="134" t="str">
        <f t="shared" si="20"/>
        <v>nepildyti</v>
      </c>
      <c r="Q77" s="135" t="str">
        <f t="shared" si="20"/>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14"/>
        <v>0</v>
      </c>
      <c r="BH77" s="54">
        <f t="shared" si="21"/>
        <v>0</v>
      </c>
      <c r="BI77" s="54">
        <f t="shared" si="15"/>
        <v>0</v>
      </c>
      <c r="BJ77" s="54">
        <f t="shared" si="16"/>
        <v>0</v>
      </c>
      <c r="BK77" s="54">
        <f t="shared" si="17"/>
        <v>0</v>
      </c>
      <c r="BL77" s="54">
        <f t="shared" si="22"/>
        <v>0</v>
      </c>
      <c r="BM77" s="54">
        <f t="shared" si="23"/>
        <v>0</v>
      </c>
      <c r="BN77" s="54" t="str">
        <f t="shared" si="24"/>
        <v>ne</v>
      </c>
      <c r="BO77" s="54" t="str">
        <f t="shared" si="25"/>
        <v>ne</v>
      </c>
      <c r="BP77" s="54" t="str">
        <f t="shared" si="25"/>
        <v>ne</v>
      </c>
      <c r="BQ77" s="54" t="str">
        <f t="shared" si="26"/>
        <v>ne</v>
      </c>
      <c r="BR77" s="54" t="str">
        <f t="shared" si="27"/>
        <v>ne</v>
      </c>
      <c r="BS77" s="54" t="str">
        <f t="shared" si="18"/>
        <v>ne</v>
      </c>
    </row>
    <row r="78" spans="2:71" s="115" customFormat="1" x14ac:dyDescent="0.2">
      <c r="B78" s="54" t="e">
        <f>VLOOKUP(E78,'VPS1'!$J$10:$J$29,1,FALSE)</f>
        <v>#N/A</v>
      </c>
      <c r="C78" s="131" t="str">
        <f t="shared" si="19"/>
        <v/>
      </c>
      <c r="D78" s="132"/>
      <c r="E78" s="132"/>
      <c r="F78" s="55"/>
      <c r="G78" s="132"/>
      <c r="H78" s="132"/>
      <c r="I78" s="132"/>
      <c r="J78" s="132"/>
      <c r="K78" s="132"/>
      <c r="L78" s="133"/>
      <c r="M78" s="134"/>
      <c r="N78" s="132"/>
      <c r="O78" s="132"/>
      <c r="P78" s="134" t="str">
        <f t="shared" si="20"/>
        <v>nepildyti</v>
      </c>
      <c r="Q78" s="135" t="str">
        <f t="shared" si="20"/>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si="14"/>
        <v>0</v>
      </c>
      <c r="BH78" s="54">
        <f t="shared" si="21"/>
        <v>0</v>
      </c>
      <c r="BI78" s="54">
        <f t="shared" si="15"/>
        <v>0</v>
      </c>
      <c r="BJ78" s="54">
        <f t="shared" si="16"/>
        <v>0</v>
      </c>
      <c r="BK78" s="54">
        <f t="shared" si="17"/>
        <v>0</v>
      </c>
      <c r="BL78" s="54">
        <f t="shared" si="22"/>
        <v>0</v>
      </c>
      <c r="BM78" s="54">
        <f t="shared" si="23"/>
        <v>0</v>
      </c>
      <c r="BN78" s="54" t="str">
        <f t="shared" si="24"/>
        <v>ne</v>
      </c>
      <c r="BO78" s="54" t="str">
        <f t="shared" si="25"/>
        <v>ne</v>
      </c>
      <c r="BP78" s="54" t="str">
        <f t="shared" si="25"/>
        <v>ne</v>
      </c>
      <c r="BQ78" s="54" t="str">
        <f t="shared" si="26"/>
        <v>ne</v>
      </c>
      <c r="BR78" s="54" t="str">
        <f t="shared" si="27"/>
        <v>ne</v>
      </c>
      <c r="BS78" s="54" t="str">
        <f t="shared" si="18"/>
        <v>ne</v>
      </c>
    </row>
    <row r="79" spans="2:71" s="115" customFormat="1" x14ac:dyDescent="0.2">
      <c r="B79" s="54" t="e">
        <f>VLOOKUP(E79,'VPS1'!$J$10:$J$29,1,FALSE)</f>
        <v>#N/A</v>
      </c>
      <c r="C79" s="131" t="str">
        <f t="shared" si="19"/>
        <v/>
      </c>
      <c r="D79" s="132"/>
      <c r="E79" s="132"/>
      <c r="F79" s="55"/>
      <c r="G79" s="132"/>
      <c r="H79" s="132"/>
      <c r="I79" s="132"/>
      <c r="J79" s="132"/>
      <c r="K79" s="132"/>
      <c r="L79" s="133"/>
      <c r="M79" s="134"/>
      <c r="N79" s="132"/>
      <c r="O79" s="132"/>
      <c r="P79" s="134" t="str">
        <f t="shared" si="20"/>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4"/>
        <v>0</v>
      </c>
      <c r="BH79" s="54">
        <f t="shared" si="21"/>
        <v>0</v>
      </c>
      <c r="BI79" s="54">
        <f t="shared" si="15"/>
        <v>0</v>
      </c>
      <c r="BJ79" s="54">
        <f t="shared" si="16"/>
        <v>0</v>
      </c>
      <c r="BK79" s="54">
        <f t="shared" si="17"/>
        <v>0</v>
      </c>
      <c r="BL79" s="54">
        <f t="shared" si="22"/>
        <v>0</v>
      </c>
      <c r="BM79" s="54">
        <f t="shared" si="23"/>
        <v>0</v>
      </c>
      <c r="BN79" s="54" t="str">
        <f t="shared" si="24"/>
        <v>ne</v>
      </c>
      <c r="BO79" s="54" t="str">
        <f t="shared" si="25"/>
        <v>ne</v>
      </c>
      <c r="BP79" s="54" t="str">
        <f t="shared" si="25"/>
        <v>ne</v>
      </c>
      <c r="BQ79" s="54" t="str">
        <f t="shared" si="26"/>
        <v>ne</v>
      </c>
      <c r="BR79" s="54" t="str">
        <f t="shared" si="27"/>
        <v>ne</v>
      </c>
      <c r="BS79" s="54" t="str">
        <f t="shared" si="18"/>
        <v>ne</v>
      </c>
    </row>
    <row r="80" spans="2:71" s="115" customFormat="1" x14ac:dyDescent="0.2">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ref="BG139:BG202" si="28">IF($F139&gt;0,YEAR($F139),)</f>
        <v>0</v>
      </c>
      <c r="BH139" s="54">
        <f t="shared" si="21"/>
        <v>0</v>
      </c>
      <c r="BI139" s="54">
        <f t="shared" ref="BI139:BI202" si="29">IF($AH139&gt;0,YEAR($AH139),)</f>
        <v>0</v>
      </c>
      <c r="BJ139" s="54">
        <f t="shared" ref="BJ139:BJ202" si="30">IF($AI139&gt;0,YEAR($AI139),)</f>
        <v>0</v>
      </c>
      <c r="BK139" s="54">
        <f t="shared" ref="BK139:BK202" si="31">IF($AJ139&gt;0,YEAR($AJ139),)</f>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ref="BS139:BS202" si="32">IF(BK139&gt;0,"taip","ne")</f>
        <v>ne</v>
      </c>
    </row>
    <row r="140" spans="2:71" s="115" customFormat="1" x14ac:dyDescent="0.2">
      <c r="B140" s="54" t="e">
        <f>VLOOKUP(E140,'VPS1'!$J$10:$J$29,1,FALSE)</f>
        <v>#N/A</v>
      </c>
      <c r="C140" s="131" t="str">
        <f t="shared" ref="C140:C203" si="33">LEFT(E140,4)</f>
        <v/>
      </c>
      <c r="D140" s="132"/>
      <c r="E140" s="132"/>
      <c r="F140" s="55"/>
      <c r="G140" s="132"/>
      <c r="H140" s="132"/>
      <c r="I140" s="132"/>
      <c r="J140" s="132"/>
      <c r="K140" s="132"/>
      <c r="L140" s="133"/>
      <c r="M140" s="134"/>
      <c r="N140" s="132"/>
      <c r="O140" s="132"/>
      <c r="P140" s="134" t="str">
        <f t="shared" ref="P140:Q203" si="34">IF($N140="fizinis asmuo","užpildykite","nepildyti")</f>
        <v>nepildyti</v>
      </c>
      <c r="Q140" s="135" t="str">
        <f t="shared" si="34"/>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28"/>
        <v>0</v>
      </c>
      <c r="BH140" s="54">
        <f t="shared" ref="BH140:BH203" si="35">IF($AF140&gt;0,YEAR($AF140),)</f>
        <v>0</v>
      </c>
      <c r="BI140" s="54">
        <f t="shared" si="29"/>
        <v>0</v>
      </c>
      <c r="BJ140" s="54">
        <f t="shared" si="30"/>
        <v>0</v>
      </c>
      <c r="BK140" s="54">
        <f t="shared" si="31"/>
        <v>0</v>
      </c>
      <c r="BL140" s="54">
        <f t="shared" ref="BL140:BL203" si="36">IF($AK140&gt;0,$AK140,)</f>
        <v>0</v>
      </c>
      <c r="BM140" s="54">
        <f t="shared" ref="BM140:BM203" si="37">IF($AL140&gt;0,$AL140,)</f>
        <v>0</v>
      </c>
      <c r="BN140" s="54" t="str">
        <f t="shared" ref="BN140:BN203" si="38">IF(BH140&gt;0,"taip","ne")</f>
        <v>ne</v>
      </c>
      <c r="BO140" s="54" t="str">
        <f t="shared" ref="BO140:BP203" si="39">IF(BI140&gt;0,"taip","ne")</f>
        <v>ne</v>
      </c>
      <c r="BP140" s="54" t="str">
        <f t="shared" si="39"/>
        <v>ne</v>
      </c>
      <c r="BQ140" s="54" t="str">
        <f t="shared" ref="BQ140:BQ203" si="40">IF(BL140&gt;0,"taip","ne")</f>
        <v>ne</v>
      </c>
      <c r="BR140" s="54" t="str">
        <f t="shared" ref="BR140:BR203" si="41">IF(BM140&gt;0,"taip","ne")</f>
        <v>ne</v>
      </c>
      <c r="BS140" s="54" t="str">
        <f t="shared" si="32"/>
        <v>ne</v>
      </c>
    </row>
    <row r="141" spans="2:71" s="115" customFormat="1" x14ac:dyDescent="0.2">
      <c r="B141" s="54" t="e">
        <f>VLOOKUP(E141,'VPS1'!$J$10:$J$29,1,FALSE)</f>
        <v>#N/A</v>
      </c>
      <c r="C141" s="131" t="str">
        <f t="shared" si="33"/>
        <v/>
      </c>
      <c r="D141" s="132"/>
      <c r="E141" s="132"/>
      <c r="F141" s="55"/>
      <c r="G141" s="132"/>
      <c r="H141" s="132"/>
      <c r="I141" s="132"/>
      <c r="J141" s="132"/>
      <c r="K141" s="132"/>
      <c r="L141" s="133"/>
      <c r="M141" s="134"/>
      <c r="N141" s="132"/>
      <c r="O141" s="132"/>
      <c r="P141" s="134" t="str">
        <f t="shared" si="34"/>
        <v>nepildyti</v>
      </c>
      <c r="Q141" s="135" t="str">
        <f t="shared" si="34"/>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28"/>
        <v>0</v>
      </c>
      <c r="BH141" s="54">
        <f t="shared" si="35"/>
        <v>0</v>
      </c>
      <c r="BI141" s="54">
        <f t="shared" si="29"/>
        <v>0</v>
      </c>
      <c r="BJ141" s="54">
        <f t="shared" si="30"/>
        <v>0</v>
      </c>
      <c r="BK141" s="54">
        <f t="shared" si="31"/>
        <v>0</v>
      </c>
      <c r="BL141" s="54">
        <f t="shared" si="36"/>
        <v>0</v>
      </c>
      <c r="BM141" s="54">
        <f t="shared" si="37"/>
        <v>0</v>
      </c>
      <c r="BN141" s="54" t="str">
        <f t="shared" si="38"/>
        <v>ne</v>
      </c>
      <c r="BO141" s="54" t="str">
        <f t="shared" si="39"/>
        <v>ne</v>
      </c>
      <c r="BP141" s="54" t="str">
        <f t="shared" si="39"/>
        <v>ne</v>
      </c>
      <c r="BQ141" s="54" t="str">
        <f t="shared" si="40"/>
        <v>ne</v>
      </c>
      <c r="BR141" s="54" t="str">
        <f t="shared" si="41"/>
        <v>ne</v>
      </c>
      <c r="BS141" s="54" t="str">
        <f t="shared" si="32"/>
        <v>ne</v>
      </c>
    </row>
    <row r="142" spans="2:71" s="115" customFormat="1" x14ac:dyDescent="0.2">
      <c r="B142" s="54" t="e">
        <f>VLOOKUP(E142,'VPS1'!$J$10:$J$29,1,FALSE)</f>
        <v>#N/A</v>
      </c>
      <c r="C142" s="131" t="str">
        <f t="shared" si="33"/>
        <v/>
      </c>
      <c r="D142" s="132"/>
      <c r="E142" s="132"/>
      <c r="F142" s="55"/>
      <c r="G142" s="132"/>
      <c r="H142" s="132"/>
      <c r="I142" s="132"/>
      <c r="J142" s="132"/>
      <c r="K142" s="132"/>
      <c r="L142" s="133"/>
      <c r="M142" s="134"/>
      <c r="N142" s="132"/>
      <c r="O142" s="132"/>
      <c r="P142" s="134" t="str">
        <f t="shared" si="34"/>
        <v>nepildyti</v>
      </c>
      <c r="Q142" s="135" t="str">
        <f t="shared" si="34"/>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si="28"/>
        <v>0</v>
      </c>
      <c r="BH142" s="54">
        <f t="shared" si="35"/>
        <v>0</v>
      </c>
      <c r="BI142" s="54">
        <f t="shared" si="29"/>
        <v>0</v>
      </c>
      <c r="BJ142" s="54">
        <f t="shared" si="30"/>
        <v>0</v>
      </c>
      <c r="BK142" s="54">
        <f t="shared" si="31"/>
        <v>0</v>
      </c>
      <c r="BL142" s="54">
        <f t="shared" si="36"/>
        <v>0</v>
      </c>
      <c r="BM142" s="54">
        <f t="shared" si="37"/>
        <v>0</v>
      </c>
      <c r="BN142" s="54" t="str">
        <f t="shared" si="38"/>
        <v>ne</v>
      </c>
      <c r="BO142" s="54" t="str">
        <f t="shared" si="39"/>
        <v>ne</v>
      </c>
      <c r="BP142" s="54" t="str">
        <f t="shared" si="39"/>
        <v>ne</v>
      </c>
      <c r="BQ142" s="54" t="str">
        <f t="shared" si="40"/>
        <v>ne</v>
      </c>
      <c r="BR142" s="54" t="str">
        <f t="shared" si="41"/>
        <v>ne</v>
      </c>
      <c r="BS142" s="54" t="str">
        <f t="shared" si="32"/>
        <v>ne</v>
      </c>
    </row>
    <row r="143" spans="2:71" s="115" customFormat="1" x14ac:dyDescent="0.2">
      <c r="B143" s="54" t="e">
        <f>VLOOKUP(E143,'VPS1'!$J$10:$J$29,1,FALSE)</f>
        <v>#N/A</v>
      </c>
      <c r="C143" s="131" t="str">
        <f t="shared" si="33"/>
        <v/>
      </c>
      <c r="D143" s="132"/>
      <c r="E143" s="132"/>
      <c r="F143" s="55"/>
      <c r="G143" s="132"/>
      <c r="H143" s="132"/>
      <c r="I143" s="132"/>
      <c r="J143" s="132"/>
      <c r="K143" s="132"/>
      <c r="L143" s="133"/>
      <c r="M143" s="134"/>
      <c r="N143" s="132"/>
      <c r="O143" s="132"/>
      <c r="P143" s="134" t="str">
        <f t="shared" si="34"/>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8"/>
        <v>0</v>
      </c>
      <c r="BH143" s="54">
        <f t="shared" si="35"/>
        <v>0</v>
      </c>
      <c r="BI143" s="54">
        <f t="shared" si="29"/>
        <v>0</v>
      </c>
      <c r="BJ143" s="54">
        <f t="shared" si="30"/>
        <v>0</v>
      </c>
      <c r="BK143" s="54">
        <f t="shared" si="31"/>
        <v>0</v>
      </c>
      <c r="BL143" s="54">
        <f t="shared" si="36"/>
        <v>0</v>
      </c>
      <c r="BM143" s="54">
        <f t="shared" si="37"/>
        <v>0</v>
      </c>
      <c r="BN143" s="54" t="str">
        <f t="shared" si="38"/>
        <v>ne</v>
      </c>
      <c r="BO143" s="54" t="str">
        <f t="shared" si="39"/>
        <v>ne</v>
      </c>
      <c r="BP143" s="54" t="str">
        <f t="shared" si="39"/>
        <v>ne</v>
      </c>
      <c r="BQ143" s="54" t="str">
        <f t="shared" si="40"/>
        <v>ne</v>
      </c>
      <c r="BR143" s="54" t="str">
        <f t="shared" si="41"/>
        <v>ne</v>
      </c>
      <c r="BS143" s="54" t="str">
        <f t="shared" si="32"/>
        <v>ne</v>
      </c>
    </row>
    <row r="144" spans="2:71" s="115" customFormat="1" x14ac:dyDescent="0.2">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x14ac:dyDescent="0.2">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x14ac:dyDescent="0.2">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x14ac:dyDescent="0.2">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ref="BG203:BG266" si="42">IF($F203&gt;0,YEAR($F203),)</f>
        <v>0</v>
      </c>
      <c r="BH203" s="54">
        <f t="shared" si="35"/>
        <v>0</v>
      </c>
      <c r="BI203" s="54">
        <f t="shared" ref="BI203:BI266" si="43">IF($AH203&gt;0,YEAR($AH203),)</f>
        <v>0</v>
      </c>
      <c r="BJ203" s="54">
        <f t="shared" ref="BJ203:BJ266" si="44">IF($AI203&gt;0,YEAR($AI203),)</f>
        <v>0</v>
      </c>
      <c r="BK203" s="54">
        <f t="shared" ref="BK203:BK266" si="45">IF($AJ203&gt;0,YEAR($AJ203),)</f>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ref="BS203:BS266" si="46">IF(BK203&gt;0,"taip","ne")</f>
        <v>ne</v>
      </c>
    </row>
    <row r="204" spans="2:71" x14ac:dyDescent="0.2">
      <c r="B204" s="54" t="e">
        <f>VLOOKUP(E204,'VPS1'!$J$10:$J$29,1,FALSE)</f>
        <v>#N/A</v>
      </c>
      <c r="C204" s="131" t="str">
        <f t="shared" ref="C204:C267" si="47">LEFT(E204,4)</f>
        <v/>
      </c>
      <c r="D204" s="132"/>
      <c r="E204" s="132"/>
      <c r="F204" s="55"/>
      <c r="G204" s="132"/>
      <c r="H204" s="132"/>
      <c r="I204" s="132"/>
      <c r="J204" s="132"/>
      <c r="K204" s="132"/>
      <c r="L204" s="133"/>
      <c r="M204" s="134"/>
      <c r="N204" s="132"/>
      <c r="O204" s="132"/>
      <c r="P204" s="134" t="str">
        <f t="shared" ref="P204:Q267" si="48">IF($N204="fizinis asmuo","užpildykite","nepildyti")</f>
        <v>nepildyti</v>
      </c>
      <c r="Q204" s="135" t="str">
        <f t="shared" si="48"/>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42"/>
        <v>0</v>
      </c>
      <c r="BH204" s="54">
        <f t="shared" ref="BH204:BH267" si="49">IF($AF204&gt;0,YEAR($AF204),)</f>
        <v>0</v>
      </c>
      <c r="BI204" s="54">
        <f t="shared" si="43"/>
        <v>0</v>
      </c>
      <c r="BJ204" s="54">
        <f t="shared" si="44"/>
        <v>0</v>
      </c>
      <c r="BK204" s="54">
        <f t="shared" si="45"/>
        <v>0</v>
      </c>
      <c r="BL204" s="54">
        <f t="shared" ref="BL204:BL267" si="50">IF($AK204&gt;0,$AK204,)</f>
        <v>0</v>
      </c>
      <c r="BM204" s="54">
        <f t="shared" ref="BM204:BM267" si="51">IF($AL204&gt;0,$AL204,)</f>
        <v>0</v>
      </c>
      <c r="BN204" s="54" t="str">
        <f t="shared" ref="BN204:BN267" si="52">IF(BH204&gt;0,"taip","ne")</f>
        <v>ne</v>
      </c>
      <c r="BO204" s="54" t="str">
        <f t="shared" ref="BO204:BP267" si="53">IF(BI204&gt;0,"taip","ne")</f>
        <v>ne</v>
      </c>
      <c r="BP204" s="54" t="str">
        <f t="shared" si="53"/>
        <v>ne</v>
      </c>
      <c r="BQ204" s="54" t="str">
        <f t="shared" ref="BQ204:BQ267" si="54">IF(BL204&gt;0,"taip","ne")</f>
        <v>ne</v>
      </c>
      <c r="BR204" s="54" t="str">
        <f t="shared" ref="BR204:BR267" si="55">IF(BM204&gt;0,"taip","ne")</f>
        <v>ne</v>
      </c>
      <c r="BS204" s="54" t="str">
        <f t="shared" si="46"/>
        <v>ne</v>
      </c>
    </row>
    <row r="205" spans="2:71" x14ac:dyDescent="0.2">
      <c r="B205" s="54" t="e">
        <f>VLOOKUP(E205,'VPS1'!$J$10:$J$29,1,FALSE)</f>
        <v>#N/A</v>
      </c>
      <c r="C205" s="131" t="str">
        <f t="shared" si="47"/>
        <v/>
      </c>
      <c r="D205" s="132"/>
      <c r="E205" s="132"/>
      <c r="F205" s="55"/>
      <c r="G205" s="132"/>
      <c r="H205" s="132"/>
      <c r="I205" s="132"/>
      <c r="J205" s="132"/>
      <c r="K205" s="132"/>
      <c r="L205" s="133"/>
      <c r="M205" s="134"/>
      <c r="N205" s="132"/>
      <c r="O205" s="132"/>
      <c r="P205" s="134" t="str">
        <f t="shared" si="48"/>
        <v>nepildyti</v>
      </c>
      <c r="Q205" s="135" t="str">
        <f t="shared" si="48"/>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42"/>
        <v>0</v>
      </c>
      <c r="BH205" s="54">
        <f t="shared" si="49"/>
        <v>0</v>
      </c>
      <c r="BI205" s="54">
        <f t="shared" si="43"/>
        <v>0</v>
      </c>
      <c r="BJ205" s="54">
        <f t="shared" si="44"/>
        <v>0</v>
      </c>
      <c r="BK205" s="54">
        <f t="shared" si="45"/>
        <v>0</v>
      </c>
      <c r="BL205" s="54">
        <f t="shared" si="50"/>
        <v>0</v>
      </c>
      <c r="BM205" s="54">
        <f t="shared" si="51"/>
        <v>0</v>
      </c>
      <c r="BN205" s="54" t="str">
        <f t="shared" si="52"/>
        <v>ne</v>
      </c>
      <c r="BO205" s="54" t="str">
        <f t="shared" si="53"/>
        <v>ne</v>
      </c>
      <c r="BP205" s="54" t="str">
        <f t="shared" si="53"/>
        <v>ne</v>
      </c>
      <c r="BQ205" s="54" t="str">
        <f t="shared" si="54"/>
        <v>ne</v>
      </c>
      <c r="BR205" s="54" t="str">
        <f t="shared" si="55"/>
        <v>ne</v>
      </c>
      <c r="BS205" s="54" t="str">
        <f t="shared" si="46"/>
        <v>ne</v>
      </c>
    </row>
    <row r="206" spans="2:71" x14ac:dyDescent="0.2">
      <c r="B206" s="54" t="e">
        <f>VLOOKUP(E206,'VPS1'!$J$10:$J$29,1,FALSE)</f>
        <v>#N/A</v>
      </c>
      <c r="C206" s="131" t="str">
        <f t="shared" si="47"/>
        <v/>
      </c>
      <c r="D206" s="132"/>
      <c r="E206" s="132"/>
      <c r="F206" s="55"/>
      <c r="G206" s="132"/>
      <c r="H206" s="132"/>
      <c r="I206" s="132"/>
      <c r="J206" s="132"/>
      <c r="K206" s="132"/>
      <c r="L206" s="133"/>
      <c r="M206" s="134"/>
      <c r="N206" s="132"/>
      <c r="O206" s="132"/>
      <c r="P206" s="134" t="str">
        <f t="shared" si="48"/>
        <v>nepildyti</v>
      </c>
      <c r="Q206" s="135" t="str">
        <f t="shared" si="48"/>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si="42"/>
        <v>0</v>
      </c>
      <c r="BH206" s="54">
        <f t="shared" si="49"/>
        <v>0</v>
      </c>
      <c r="BI206" s="54">
        <f t="shared" si="43"/>
        <v>0</v>
      </c>
      <c r="BJ206" s="54">
        <f t="shared" si="44"/>
        <v>0</v>
      </c>
      <c r="BK206" s="54">
        <f t="shared" si="45"/>
        <v>0</v>
      </c>
      <c r="BL206" s="54">
        <f t="shared" si="50"/>
        <v>0</v>
      </c>
      <c r="BM206" s="54">
        <f t="shared" si="51"/>
        <v>0</v>
      </c>
      <c r="BN206" s="54" t="str">
        <f t="shared" si="52"/>
        <v>ne</v>
      </c>
      <c r="BO206" s="54" t="str">
        <f t="shared" si="53"/>
        <v>ne</v>
      </c>
      <c r="BP206" s="54" t="str">
        <f t="shared" si="53"/>
        <v>ne</v>
      </c>
      <c r="BQ206" s="54" t="str">
        <f t="shared" si="54"/>
        <v>ne</v>
      </c>
      <c r="BR206" s="54" t="str">
        <f t="shared" si="55"/>
        <v>ne</v>
      </c>
      <c r="BS206" s="54" t="str">
        <f t="shared" si="46"/>
        <v>ne</v>
      </c>
    </row>
    <row r="207" spans="2:71" x14ac:dyDescent="0.2">
      <c r="B207" s="54" t="e">
        <f>VLOOKUP(E207,'VPS1'!$J$10:$J$29,1,FALSE)</f>
        <v>#N/A</v>
      </c>
      <c r="C207" s="131" t="str">
        <f t="shared" si="47"/>
        <v/>
      </c>
      <c r="D207" s="132"/>
      <c r="E207" s="132"/>
      <c r="F207" s="55"/>
      <c r="G207" s="132"/>
      <c r="H207" s="132"/>
      <c r="I207" s="132"/>
      <c r="J207" s="132"/>
      <c r="K207" s="132"/>
      <c r="L207" s="133"/>
      <c r="M207" s="134"/>
      <c r="N207" s="132"/>
      <c r="O207" s="132"/>
      <c r="P207" s="134" t="str">
        <f t="shared" si="48"/>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2"/>
        <v>0</v>
      </c>
      <c r="BH207" s="54">
        <f t="shared" si="49"/>
        <v>0</v>
      </c>
      <c r="BI207" s="54">
        <f t="shared" si="43"/>
        <v>0</v>
      </c>
      <c r="BJ207" s="54">
        <f t="shared" si="44"/>
        <v>0</v>
      </c>
      <c r="BK207" s="54">
        <f t="shared" si="45"/>
        <v>0</v>
      </c>
      <c r="BL207" s="54">
        <f t="shared" si="50"/>
        <v>0</v>
      </c>
      <c r="BM207" s="54">
        <f t="shared" si="51"/>
        <v>0</v>
      </c>
      <c r="BN207" s="54" t="str">
        <f t="shared" si="52"/>
        <v>ne</v>
      </c>
      <c r="BO207" s="54" t="str">
        <f t="shared" si="53"/>
        <v>ne</v>
      </c>
      <c r="BP207" s="54" t="str">
        <f t="shared" si="53"/>
        <v>ne</v>
      </c>
      <c r="BQ207" s="54" t="str">
        <f t="shared" si="54"/>
        <v>ne</v>
      </c>
      <c r="BR207" s="54" t="str">
        <f t="shared" si="55"/>
        <v>ne</v>
      </c>
      <c r="BS207" s="54" t="str">
        <f t="shared" si="46"/>
        <v>ne</v>
      </c>
    </row>
    <row r="208" spans="2:71" x14ac:dyDescent="0.2">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ref="BG267:BG330" si="56">IF($F267&gt;0,YEAR($F267),)</f>
        <v>0</v>
      </c>
      <c r="BH267" s="54">
        <f t="shared" si="49"/>
        <v>0</v>
      </c>
      <c r="BI267" s="54">
        <f t="shared" ref="BI267:BI330" si="57">IF($AH267&gt;0,YEAR($AH267),)</f>
        <v>0</v>
      </c>
      <c r="BJ267" s="54">
        <f t="shared" ref="BJ267:BJ330" si="58">IF($AI267&gt;0,YEAR($AI267),)</f>
        <v>0</v>
      </c>
      <c r="BK267" s="54">
        <f t="shared" ref="BK267:BK330" si="59">IF($AJ267&gt;0,YEAR($AJ267),)</f>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ref="BS267:BS330" si="60">IF(BK267&gt;0,"taip","ne")</f>
        <v>ne</v>
      </c>
    </row>
    <row r="268" spans="2:71" x14ac:dyDescent="0.2">
      <c r="B268" s="54" t="e">
        <f>VLOOKUP(E268,'VPS1'!$J$10:$J$29,1,FALSE)</f>
        <v>#N/A</v>
      </c>
      <c r="C268" s="131" t="str">
        <f t="shared" ref="C268:C331" si="61">LEFT(E268,4)</f>
        <v/>
      </c>
      <c r="D268" s="132"/>
      <c r="E268" s="132"/>
      <c r="F268" s="55"/>
      <c r="G268" s="132"/>
      <c r="H268" s="132"/>
      <c r="I268" s="132"/>
      <c r="J268" s="132"/>
      <c r="K268" s="132"/>
      <c r="L268" s="133"/>
      <c r="M268" s="134"/>
      <c r="N268" s="132"/>
      <c r="O268" s="132"/>
      <c r="P268" s="134" t="str">
        <f t="shared" ref="P268:Q331" si="62">IF($N268="fizinis asmuo","užpildykite","nepildyti")</f>
        <v>nepildyti</v>
      </c>
      <c r="Q268" s="135" t="str">
        <f t="shared" si="62"/>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56"/>
        <v>0</v>
      </c>
      <c r="BH268" s="54">
        <f t="shared" ref="BH268:BH331" si="63">IF($AF268&gt;0,YEAR($AF268),)</f>
        <v>0</v>
      </c>
      <c r="BI268" s="54">
        <f t="shared" si="57"/>
        <v>0</v>
      </c>
      <c r="BJ268" s="54">
        <f t="shared" si="58"/>
        <v>0</v>
      </c>
      <c r="BK268" s="54">
        <f t="shared" si="59"/>
        <v>0</v>
      </c>
      <c r="BL268" s="54">
        <f t="shared" ref="BL268:BL331" si="64">IF($AK268&gt;0,$AK268,)</f>
        <v>0</v>
      </c>
      <c r="BM268" s="54">
        <f t="shared" ref="BM268:BM331" si="65">IF($AL268&gt;0,$AL268,)</f>
        <v>0</v>
      </c>
      <c r="BN268" s="54" t="str">
        <f t="shared" ref="BN268:BN331" si="66">IF(BH268&gt;0,"taip","ne")</f>
        <v>ne</v>
      </c>
      <c r="BO268" s="54" t="str">
        <f t="shared" ref="BO268:BP331" si="67">IF(BI268&gt;0,"taip","ne")</f>
        <v>ne</v>
      </c>
      <c r="BP268" s="54" t="str">
        <f t="shared" si="67"/>
        <v>ne</v>
      </c>
      <c r="BQ268" s="54" t="str">
        <f t="shared" ref="BQ268:BQ331" si="68">IF(BL268&gt;0,"taip","ne")</f>
        <v>ne</v>
      </c>
      <c r="BR268" s="54" t="str">
        <f t="shared" ref="BR268:BR331" si="69">IF(BM268&gt;0,"taip","ne")</f>
        <v>ne</v>
      </c>
      <c r="BS268" s="54" t="str">
        <f t="shared" si="60"/>
        <v>ne</v>
      </c>
    </row>
    <row r="269" spans="2:71" x14ac:dyDescent="0.2">
      <c r="B269" s="54" t="e">
        <f>VLOOKUP(E269,'VPS1'!$J$10:$J$29,1,FALSE)</f>
        <v>#N/A</v>
      </c>
      <c r="C269" s="131" t="str">
        <f t="shared" si="61"/>
        <v/>
      </c>
      <c r="D269" s="132"/>
      <c r="E269" s="132"/>
      <c r="F269" s="55"/>
      <c r="G269" s="132"/>
      <c r="H269" s="132"/>
      <c r="I269" s="132"/>
      <c r="J269" s="132"/>
      <c r="K269" s="132"/>
      <c r="L269" s="133"/>
      <c r="M269" s="134"/>
      <c r="N269" s="132"/>
      <c r="O269" s="132"/>
      <c r="P269" s="134" t="str">
        <f t="shared" si="62"/>
        <v>nepildyti</v>
      </c>
      <c r="Q269" s="135" t="str">
        <f t="shared" si="62"/>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56"/>
        <v>0</v>
      </c>
      <c r="BH269" s="54">
        <f t="shared" si="63"/>
        <v>0</v>
      </c>
      <c r="BI269" s="54">
        <f t="shared" si="57"/>
        <v>0</v>
      </c>
      <c r="BJ269" s="54">
        <f t="shared" si="58"/>
        <v>0</v>
      </c>
      <c r="BK269" s="54">
        <f t="shared" si="59"/>
        <v>0</v>
      </c>
      <c r="BL269" s="54">
        <f t="shared" si="64"/>
        <v>0</v>
      </c>
      <c r="BM269" s="54">
        <f t="shared" si="65"/>
        <v>0</v>
      </c>
      <c r="BN269" s="54" t="str">
        <f t="shared" si="66"/>
        <v>ne</v>
      </c>
      <c r="BO269" s="54" t="str">
        <f t="shared" si="67"/>
        <v>ne</v>
      </c>
      <c r="BP269" s="54" t="str">
        <f t="shared" si="67"/>
        <v>ne</v>
      </c>
      <c r="BQ269" s="54" t="str">
        <f t="shared" si="68"/>
        <v>ne</v>
      </c>
      <c r="BR269" s="54" t="str">
        <f t="shared" si="69"/>
        <v>ne</v>
      </c>
      <c r="BS269" s="54" t="str">
        <f t="shared" si="60"/>
        <v>ne</v>
      </c>
    </row>
    <row r="270" spans="2:71" x14ac:dyDescent="0.2">
      <c r="B270" s="54" t="e">
        <f>VLOOKUP(E270,'VPS1'!$J$10:$J$29,1,FALSE)</f>
        <v>#N/A</v>
      </c>
      <c r="C270" s="131" t="str">
        <f t="shared" si="61"/>
        <v/>
      </c>
      <c r="D270" s="132"/>
      <c r="E270" s="132"/>
      <c r="F270" s="55"/>
      <c r="G270" s="132"/>
      <c r="H270" s="132"/>
      <c r="I270" s="132"/>
      <c r="J270" s="132"/>
      <c r="K270" s="132"/>
      <c r="L270" s="133"/>
      <c r="M270" s="134"/>
      <c r="N270" s="132"/>
      <c r="O270" s="132"/>
      <c r="P270" s="134" t="str">
        <f t="shared" si="62"/>
        <v>nepildyti</v>
      </c>
      <c r="Q270" s="135" t="str">
        <f t="shared" si="62"/>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si="56"/>
        <v>0</v>
      </c>
      <c r="BH270" s="54">
        <f t="shared" si="63"/>
        <v>0</v>
      </c>
      <c r="BI270" s="54">
        <f t="shared" si="57"/>
        <v>0</v>
      </c>
      <c r="BJ270" s="54">
        <f t="shared" si="58"/>
        <v>0</v>
      </c>
      <c r="BK270" s="54">
        <f t="shared" si="59"/>
        <v>0</v>
      </c>
      <c r="BL270" s="54">
        <f t="shared" si="64"/>
        <v>0</v>
      </c>
      <c r="BM270" s="54">
        <f t="shared" si="65"/>
        <v>0</v>
      </c>
      <c r="BN270" s="54" t="str">
        <f t="shared" si="66"/>
        <v>ne</v>
      </c>
      <c r="BO270" s="54" t="str">
        <f t="shared" si="67"/>
        <v>ne</v>
      </c>
      <c r="BP270" s="54" t="str">
        <f t="shared" si="67"/>
        <v>ne</v>
      </c>
      <c r="BQ270" s="54" t="str">
        <f t="shared" si="68"/>
        <v>ne</v>
      </c>
      <c r="BR270" s="54" t="str">
        <f t="shared" si="69"/>
        <v>ne</v>
      </c>
      <c r="BS270" s="54" t="str">
        <f t="shared" si="60"/>
        <v>ne</v>
      </c>
    </row>
    <row r="271" spans="2:71" x14ac:dyDescent="0.2">
      <c r="B271" s="54" t="e">
        <f>VLOOKUP(E271,'VPS1'!$J$10:$J$29,1,FALSE)</f>
        <v>#N/A</v>
      </c>
      <c r="C271" s="131" t="str">
        <f t="shared" si="61"/>
        <v/>
      </c>
      <c r="D271" s="132"/>
      <c r="E271" s="132"/>
      <c r="F271" s="55"/>
      <c r="G271" s="132"/>
      <c r="H271" s="132"/>
      <c r="I271" s="132"/>
      <c r="J271" s="132"/>
      <c r="K271" s="132"/>
      <c r="L271" s="133"/>
      <c r="M271" s="134"/>
      <c r="N271" s="132"/>
      <c r="O271" s="132"/>
      <c r="P271" s="134" t="str">
        <f t="shared" si="62"/>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6"/>
        <v>0</v>
      </c>
      <c r="BH271" s="54">
        <f t="shared" si="63"/>
        <v>0</v>
      </c>
      <c r="BI271" s="54">
        <f t="shared" si="57"/>
        <v>0</v>
      </c>
      <c r="BJ271" s="54">
        <f t="shared" si="58"/>
        <v>0</v>
      </c>
      <c r="BK271" s="54">
        <f t="shared" si="59"/>
        <v>0</v>
      </c>
      <c r="BL271" s="54">
        <f t="shared" si="64"/>
        <v>0</v>
      </c>
      <c r="BM271" s="54">
        <f t="shared" si="65"/>
        <v>0</v>
      </c>
      <c r="BN271" s="54" t="str">
        <f t="shared" si="66"/>
        <v>ne</v>
      </c>
      <c r="BO271" s="54" t="str">
        <f t="shared" si="67"/>
        <v>ne</v>
      </c>
      <c r="BP271" s="54" t="str">
        <f t="shared" si="67"/>
        <v>ne</v>
      </c>
      <c r="BQ271" s="54" t="str">
        <f t="shared" si="68"/>
        <v>ne</v>
      </c>
      <c r="BR271" s="54" t="str">
        <f t="shared" si="69"/>
        <v>ne</v>
      </c>
      <c r="BS271" s="54" t="str">
        <f t="shared" si="60"/>
        <v>ne</v>
      </c>
    </row>
    <row r="272" spans="2:71" x14ac:dyDescent="0.2">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ref="BG331:BG394" si="70">IF($F331&gt;0,YEAR($F331),)</f>
        <v>0</v>
      </c>
      <c r="BH331" s="54">
        <f t="shared" si="63"/>
        <v>0</v>
      </c>
      <c r="BI331" s="54">
        <f t="shared" ref="BI331:BI394" si="71">IF($AH331&gt;0,YEAR($AH331),)</f>
        <v>0</v>
      </c>
      <c r="BJ331" s="54">
        <f t="shared" ref="BJ331:BJ394" si="72">IF($AI331&gt;0,YEAR($AI331),)</f>
        <v>0</v>
      </c>
      <c r="BK331" s="54">
        <f t="shared" ref="BK331:BK394" si="73">IF($AJ331&gt;0,YEAR($AJ331),)</f>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ref="BS331:BS394" si="74">IF(BK331&gt;0,"taip","ne")</f>
        <v>ne</v>
      </c>
    </row>
    <row r="332" spans="2:71" x14ac:dyDescent="0.2">
      <c r="B332" s="54" t="e">
        <f>VLOOKUP(E332,'VPS1'!$J$10:$J$29,1,FALSE)</f>
        <v>#N/A</v>
      </c>
      <c r="C332" s="131" t="str">
        <f t="shared" ref="C332:C395" si="75">LEFT(E332,4)</f>
        <v/>
      </c>
      <c r="D332" s="132"/>
      <c r="E332" s="132"/>
      <c r="F332" s="55"/>
      <c r="G332" s="132"/>
      <c r="H332" s="132"/>
      <c r="I332" s="132"/>
      <c r="J332" s="132"/>
      <c r="K332" s="132"/>
      <c r="L332" s="133"/>
      <c r="M332" s="134"/>
      <c r="N332" s="132"/>
      <c r="O332" s="132"/>
      <c r="P332" s="134" t="str">
        <f t="shared" ref="P332:Q395" si="76">IF($N332="fizinis asmuo","užpildykite","nepildyti")</f>
        <v>nepildyti</v>
      </c>
      <c r="Q332" s="135" t="str">
        <f t="shared" si="76"/>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70"/>
        <v>0</v>
      </c>
      <c r="BH332" s="54">
        <f t="shared" ref="BH332:BH395" si="77">IF($AF332&gt;0,YEAR($AF332),)</f>
        <v>0</v>
      </c>
      <c r="BI332" s="54">
        <f t="shared" si="71"/>
        <v>0</v>
      </c>
      <c r="BJ332" s="54">
        <f t="shared" si="72"/>
        <v>0</v>
      </c>
      <c r="BK332" s="54">
        <f t="shared" si="73"/>
        <v>0</v>
      </c>
      <c r="BL332" s="54">
        <f t="shared" ref="BL332:BL395" si="78">IF($AK332&gt;0,$AK332,)</f>
        <v>0</v>
      </c>
      <c r="BM332" s="54">
        <f t="shared" ref="BM332:BM395" si="79">IF($AL332&gt;0,$AL332,)</f>
        <v>0</v>
      </c>
      <c r="BN332" s="54" t="str">
        <f t="shared" ref="BN332:BN395" si="80">IF(BH332&gt;0,"taip","ne")</f>
        <v>ne</v>
      </c>
      <c r="BO332" s="54" t="str">
        <f t="shared" ref="BO332:BP395" si="81">IF(BI332&gt;0,"taip","ne")</f>
        <v>ne</v>
      </c>
      <c r="BP332" s="54" t="str">
        <f t="shared" si="81"/>
        <v>ne</v>
      </c>
      <c r="BQ332" s="54" t="str">
        <f t="shared" ref="BQ332:BQ395" si="82">IF(BL332&gt;0,"taip","ne")</f>
        <v>ne</v>
      </c>
      <c r="BR332" s="54" t="str">
        <f t="shared" ref="BR332:BR395" si="83">IF(BM332&gt;0,"taip","ne")</f>
        <v>ne</v>
      </c>
      <c r="BS332" s="54" t="str">
        <f t="shared" si="74"/>
        <v>ne</v>
      </c>
    </row>
    <row r="333" spans="2:71" x14ac:dyDescent="0.2">
      <c r="B333" s="54" t="e">
        <f>VLOOKUP(E333,'VPS1'!$J$10:$J$29,1,FALSE)</f>
        <v>#N/A</v>
      </c>
      <c r="C333" s="131" t="str">
        <f t="shared" si="75"/>
        <v/>
      </c>
      <c r="D333" s="132"/>
      <c r="E333" s="132"/>
      <c r="F333" s="55"/>
      <c r="G333" s="132"/>
      <c r="H333" s="132"/>
      <c r="I333" s="132"/>
      <c r="J333" s="132"/>
      <c r="K333" s="132"/>
      <c r="L333" s="133"/>
      <c r="M333" s="134"/>
      <c r="N333" s="132"/>
      <c r="O333" s="132"/>
      <c r="P333" s="134" t="str">
        <f t="shared" si="76"/>
        <v>nepildyti</v>
      </c>
      <c r="Q333" s="135" t="str">
        <f t="shared" si="76"/>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70"/>
        <v>0</v>
      </c>
      <c r="BH333" s="54">
        <f t="shared" si="77"/>
        <v>0</v>
      </c>
      <c r="BI333" s="54">
        <f t="shared" si="71"/>
        <v>0</v>
      </c>
      <c r="BJ333" s="54">
        <f t="shared" si="72"/>
        <v>0</v>
      </c>
      <c r="BK333" s="54">
        <f t="shared" si="73"/>
        <v>0</v>
      </c>
      <c r="BL333" s="54">
        <f t="shared" si="78"/>
        <v>0</v>
      </c>
      <c r="BM333" s="54">
        <f t="shared" si="79"/>
        <v>0</v>
      </c>
      <c r="BN333" s="54" t="str">
        <f t="shared" si="80"/>
        <v>ne</v>
      </c>
      <c r="BO333" s="54" t="str">
        <f t="shared" si="81"/>
        <v>ne</v>
      </c>
      <c r="BP333" s="54" t="str">
        <f t="shared" si="81"/>
        <v>ne</v>
      </c>
      <c r="BQ333" s="54" t="str">
        <f t="shared" si="82"/>
        <v>ne</v>
      </c>
      <c r="BR333" s="54" t="str">
        <f t="shared" si="83"/>
        <v>ne</v>
      </c>
      <c r="BS333" s="54" t="str">
        <f t="shared" si="74"/>
        <v>ne</v>
      </c>
    </row>
    <row r="334" spans="2:71" x14ac:dyDescent="0.2">
      <c r="B334" s="54" t="e">
        <f>VLOOKUP(E334,'VPS1'!$J$10:$J$29,1,FALSE)</f>
        <v>#N/A</v>
      </c>
      <c r="C334" s="131" t="str">
        <f t="shared" si="75"/>
        <v/>
      </c>
      <c r="D334" s="132"/>
      <c r="E334" s="132"/>
      <c r="F334" s="55"/>
      <c r="G334" s="132"/>
      <c r="H334" s="132"/>
      <c r="I334" s="132"/>
      <c r="J334" s="132"/>
      <c r="K334" s="132"/>
      <c r="L334" s="133"/>
      <c r="M334" s="134"/>
      <c r="N334" s="132"/>
      <c r="O334" s="132"/>
      <c r="P334" s="134" t="str">
        <f t="shared" si="76"/>
        <v>nepildyti</v>
      </c>
      <c r="Q334" s="135" t="str">
        <f t="shared" si="76"/>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si="70"/>
        <v>0</v>
      </c>
      <c r="BH334" s="54">
        <f t="shared" si="77"/>
        <v>0</v>
      </c>
      <c r="BI334" s="54">
        <f t="shared" si="71"/>
        <v>0</v>
      </c>
      <c r="BJ334" s="54">
        <f t="shared" si="72"/>
        <v>0</v>
      </c>
      <c r="BK334" s="54">
        <f t="shared" si="73"/>
        <v>0</v>
      </c>
      <c r="BL334" s="54">
        <f t="shared" si="78"/>
        <v>0</v>
      </c>
      <c r="BM334" s="54">
        <f t="shared" si="79"/>
        <v>0</v>
      </c>
      <c r="BN334" s="54" t="str">
        <f t="shared" si="80"/>
        <v>ne</v>
      </c>
      <c r="BO334" s="54" t="str">
        <f t="shared" si="81"/>
        <v>ne</v>
      </c>
      <c r="BP334" s="54" t="str">
        <f t="shared" si="81"/>
        <v>ne</v>
      </c>
      <c r="BQ334" s="54" t="str">
        <f t="shared" si="82"/>
        <v>ne</v>
      </c>
      <c r="BR334" s="54" t="str">
        <f t="shared" si="83"/>
        <v>ne</v>
      </c>
      <c r="BS334" s="54" t="str">
        <f t="shared" si="74"/>
        <v>ne</v>
      </c>
    </row>
    <row r="335" spans="2:71" x14ac:dyDescent="0.2">
      <c r="B335" s="54" t="e">
        <f>VLOOKUP(E335,'VPS1'!$J$10:$J$29,1,FALSE)</f>
        <v>#N/A</v>
      </c>
      <c r="C335" s="131" t="str">
        <f t="shared" si="75"/>
        <v/>
      </c>
      <c r="D335" s="132"/>
      <c r="E335" s="132"/>
      <c r="F335" s="55"/>
      <c r="G335" s="132"/>
      <c r="H335" s="132"/>
      <c r="I335" s="132"/>
      <c r="J335" s="132"/>
      <c r="K335" s="132"/>
      <c r="L335" s="133"/>
      <c r="M335" s="134"/>
      <c r="N335" s="132"/>
      <c r="O335" s="132"/>
      <c r="P335" s="134" t="str">
        <f t="shared" si="76"/>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0"/>
        <v>0</v>
      </c>
      <c r="BH335" s="54">
        <f t="shared" si="77"/>
        <v>0</v>
      </c>
      <c r="BI335" s="54">
        <f t="shared" si="71"/>
        <v>0</v>
      </c>
      <c r="BJ335" s="54">
        <f t="shared" si="72"/>
        <v>0</v>
      </c>
      <c r="BK335" s="54">
        <f t="shared" si="73"/>
        <v>0</v>
      </c>
      <c r="BL335" s="54">
        <f t="shared" si="78"/>
        <v>0</v>
      </c>
      <c r="BM335" s="54">
        <f t="shared" si="79"/>
        <v>0</v>
      </c>
      <c r="BN335" s="54" t="str">
        <f t="shared" si="80"/>
        <v>ne</v>
      </c>
      <c r="BO335" s="54" t="str">
        <f t="shared" si="81"/>
        <v>ne</v>
      </c>
      <c r="BP335" s="54" t="str">
        <f t="shared" si="81"/>
        <v>ne</v>
      </c>
      <c r="BQ335" s="54" t="str">
        <f t="shared" si="82"/>
        <v>ne</v>
      </c>
      <c r="BR335" s="54" t="str">
        <f t="shared" si="83"/>
        <v>ne</v>
      </c>
      <c r="BS335" s="54" t="str">
        <f t="shared" si="74"/>
        <v>ne</v>
      </c>
    </row>
    <row r="336" spans="2:71" x14ac:dyDescent="0.2">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ref="BG395:BG458" si="84">IF($F395&gt;0,YEAR($F395),)</f>
        <v>0</v>
      </c>
      <c r="BH395" s="54">
        <f t="shared" si="77"/>
        <v>0</v>
      </c>
      <c r="BI395" s="54">
        <f t="shared" ref="BI395:BI458" si="85">IF($AH395&gt;0,YEAR($AH395),)</f>
        <v>0</v>
      </c>
      <c r="BJ395" s="54">
        <f t="shared" ref="BJ395:BJ458" si="86">IF($AI395&gt;0,YEAR($AI395),)</f>
        <v>0</v>
      </c>
      <c r="BK395" s="54">
        <f t="shared" ref="BK395:BK458" si="87">IF($AJ395&gt;0,YEAR($AJ395),)</f>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ref="BS395:BS458" si="88">IF(BK395&gt;0,"taip","ne")</f>
        <v>ne</v>
      </c>
    </row>
    <row r="396" spans="2:71" x14ac:dyDescent="0.2">
      <c r="B396" s="54" t="e">
        <f>VLOOKUP(E396,'VPS1'!$J$10:$J$29,1,FALSE)</f>
        <v>#N/A</v>
      </c>
      <c r="C396" s="131" t="str">
        <f t="shared" ref="C396:C459" si="89">LEFT(E396,4)</f>
        <v/>
      </c>
      <c r="D396" s="132"/>
      <c r="E396" s="132"/>
      <c r="F396" s="55"/>
      <c r="G396" s="132"/>
      <c r="H396" s="132"/>
      <c r="I396" s="132"/>
      <c r="J396" s="132"/>
      <c r="K396" s="132"/>
      <c r="L396" s="133"/>
      <c r="M396" s="134"/>
      <c r="N396" s="132"/>
      <c r="O396" s="132"/>
      <c r="P396" s="134" t="str">
        <f t="shared" ref="P396:Q459" si="90">IF($N396="fizinis asmuo","užpildykite","nepildyti")</f>
        <v>nepildyti</v>
      </c>
      <c r="Q396" s="135" t="str">
        <f t="shared" si="90"/>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84"/>
        <v>0</v>
      </c>
      <c r="BH396" s="54">
        <f t="shared" ref="BH396:BH459" si="91">IF($AF396&gt;0,YEAR($AF396),)</f>
        <v>0</v>
      </c>
      <c r="BI396" s="54">
        <f t="shared" si="85"/>
        <v>0</v>
      </c>
      <c r="BJ396" s="54">
        <f t="shared" si="86"/>
        <v>0</v>
      </c>
      <c r="BK396" s="54">
        <f t="shared" si="87"/>
        <v>0</v>
      </c>
      <c r="BL396" s="54">
        <f t="shared" ref="BL396:BL459" si="92">IF($AK396&gt;0,$AK396,)</f>
        <v>0</v>
      </c>
      <c r="BM396" s="54">
        <f t="shared" ref="BM396:BM459" si="93">IF($AL396&gt;0,$AL396,)</f>
        <v>0</v>
      </c>
      <c r="BN396" s="54" t="str">
        <f t="shared" ref="BN396:BN459" si="94">IF(BH396&gt;0,"taip","ne")</f>
        <v>ne</v>
      </c>
      <c r="BO396" s="54" t="str">
        <f t="shared" ref="BO396:BP459" si="95">IF(BI396&gt;0,"taip","ne")</f>
        <v>ne</v>
      </c>
      <c r="BP396" s="54" t="str">
        <f t="shared" si="95"/>
        <v>ne</v>
      </c>
      <c r="BQ396" s="54" t="str">
        <f t="shared" ref="BQ396:BQ459" si="96">IF(BL396&gt;0,"taip","ne")</f>
        <v>ne</v>
      </c>
      <c r="BR396" s="54" t="str">
        <f t="shared" ref="BR396:BR459" si="97">IF(BM396&gt;0,"taip","ne")</f>
        <v>ne</v>
      </c>
      <c r="BS396" s="54" t="str">
        <f t="shared" si="88"/>
        <v>ne</v>
      </c>
    </row>
    <row r="397" spans="2:71" x14ac:dyDescent="0.2">
      <c r="B397" s="54" t="e">
        <f>VLOOKUP(E397,'VPS1'!$J$10:$J$29,1,FALSE)</f>
        <v>#N/A</v>
      </c>
      <c r="C397" s="131" t="str">
        <f t="shared" si="89"/>
        <v/>
      </c>
      <c r="D397" s="132"/>
      <c r="E397" s="132"/>
      <c r="F397" s="55"/>
      <c r="G397" s="132"/>
      <c r="H397" s="132"/>
      <c r="I397" s="132"/>
      <c r="J397" s="132"/>
      <c r="K397" s="132"/>
      <c r="L397" s="133"/>
      <c r="M397" s="134"/>
      <c r="N397" s="132"/>
      <c r="O397" s="132"/>
      <c r="P397" s="134" t="str">
        <f t="shared" si="90"/>
        <v>nepildyti</v>
      </c>
      <c r="Q397" s="135" t="str">
        <f t="shared" si="90"/>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84"/>
        <v>0</v>
      </c>
      <c r="BH397" s="54">
        <f t="shared" si="91"/>
        <v>0</v>
      </c>
      <c r="BI397" s="54">
        <f t="shared" si="85"/>
        <v>0</v>
      </c>
      <c r="BJ397" s="54">
        <f t="shared" si="86"/>
        <v>0</v>
      </c>
      <c r="BK397" s="54">
        <f t="shared" si="87"/>
        <v>0</v>
      </c>
      <c r="BL397" s="54">
        <f t="shared" si="92"/>
        <v>0</v>
      </c>
      <c r="BM397" s="54">
        <f t="shared" si="93"/>
        <v>0</v>
      </c>
      <c r="BN397" s="54" t="str">
        <f t="shared" si="94"/>
        <v>ne</v>
      </c>
      <c r="BO397" s="54" t="str">
        <f t="shared" si="95"/>
        <v>ne</v>
      </c>
      <c r="BP397" s="54" t="str">
        <f t="shared" si="95"/>
        <v>ne</v>
      </c>
      <c r="BQ397" s="54" t="str">
        <f t="shared" si="96"/>
        <v>ne</v>
      </c>
      <c r="BR397" s="54" t="str">
        <f t="shared" si="97"/>
        <v>ne</v>
      </c>
      <c r="BS397" s="54" t="str">
        <f t="shared" si="88"/>
        <v>ne</v>
      </c>
    </row>
    <row r="398" spans="2:71" x14ac:dyDescent="0.2">
      <c r="B398" s="54" t="e">
        <f>VLOOKUP(E398,'VPS1'!$J$10:$J$29,1,FALSE)</f>
        <v>#N/A</v>
      </c>
      <c r="C398" s="131" t="str">
        <f t="shared" si="89"/>
        <v/>
      </c>
      <c r="D398" s="132"/>
      <c r="E398" s="132"/>
      <c r="F398" s="55"/>
      <c r="G398" s="132"/>
      <c r="H398" s="132"/>
      <c r="I398" s="132"/>
      <c r="J398" s="132"/>
      <c r="K398" s="132"/>
      <c r="L398" s="133"/>
      <c r="M398" s="134"/>
      <c r="N398" s="132"/>
      <c r="O398" s="132"/>
      <c r="P398" s="134" t="str">
        <f t="shared" si="90"/>
        <v>nepildyti</v>
      </c>
      <c r="Q398" s="135" t="str">
        <f t="shared" si="90"/>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si="84"/>
        <v>0</v>
      </c>
      <c r="BH398" s="54">
        <f t="shared" si="91"/>
        <v>0</v>
      </c>
      <c r="BI398" s="54">
        <f t="shared" si="85"/>
        <v>0</v>
      </c>
      <c r="BJ398" s="54">
        <f t="shared" si="86"/>
        <v>0</v>
      </c>
      <c r="BK398" s="54">
        <f t="shared" si="87"/>
        <v>0</v>
      </c>
      <c r="BL398" s="54">
        <f t="shared" si="92"/>
        <v>0</v>
      </c>
      <c r="BM398" s="54">
        <f t="shared" si="93"/>
        <v>0</v>
      </c>
      <c r="BN398" s="54" t="str">
        <f t="shared" si="94"/>
        <v>ne</v>
      </c>
      <c r="BO398" s="54" t="str">
        <f t="shared" si="95"/>
        <v>ne</v>
      </c>
      <c r="BP398" s="54" t="str">
        <f t="shared" si="95"/>
        <v>ne</v>
      </c>
      <c r="BQ398" s="54" t="str">
        <f t="shared" si="96"/>
        <v>ne</v>
      </c>
      <c r="BR398" s="54" t="str">
        <f t="shared" si="97"/>
        <v>ne</v>
      </c>
      <c r="BS398" s="54" t="str">
        <f t="shared" si="88"/>
        <v>ne</v>
      </c>
    </row>
    <row r="399" spans="2:71" x14ac:dyDescent="0.2">
      <c r="B399" s="54" t="e">
        <f>VLOOKUP(E399,'VPS1'!$J$10:$J$29,1,FALSE)</f>
        <v>#N/A</v>
      </c>
      <c r="C399" s="131" t="str">
        <f t="shared" si="89"/>
        <v/>
      </c>
      <c r="D399" s="132"/>
      <c r="E399" s="132"/>
      <c r="F399" s="55"/>
      <c r="G399" s="132"/>
      <c r="H399" s="132"/>
      <c r="I399" s="132"/>
      <c r="J399" s="132"/>
      <c r="K399" s="132"/>
      <c r="L399" s="133"/>
      <c r="M399" s="134"/>
      <c r="N399" s="132"/>
      <c r="O399" s="132"/>
      <c r="P399" s="134" t="str">
        <f t="shared" si="90"/>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4"/>
        <v>0</v>
      </c>
      <c r="BH399" s="54">
        <f t="shared" si="91"/>
        <v>0</v>
      </c>
      <c r="BI399" s="54">
        <f t="shared" si="85"/>
        <v>0</v>
      </c>
      <c r="BJ399" s="54">
        <f t="shared" si="86"/>
        <v>0</v>
      </c>
      <c r="BK399" s="54">
        <f t="shared" si="87"/>
        <v>0</v>
      </c>
      <c r="BL399" s="54">
        <f t="shared" si="92"/>
        <v>0</v>
      </c>
      <c r="BM399" s="54">
        <f t="shared" si="93"/>
        <v>0</v>
      </c>
      <c r="BN399" s="54" t="str">
        <f t="shared" si="94"/>
        <v>ne</v>
      </c>
      <c r="BO399" s="54" t="str">
        <f t="shared" si="95"/>
        <v>ne</v>
      </c>
      <c r="BP399" s="54" t="str">
        <f t="shared" si="95"/>
        <v>ne</v>
      </c>
      <c r="BQ399" s="54" t="str">
        <f t="shared" si="96"/>
        <v>ne</v>
      </c>
      <c r="BR399" s="54" t="str">
        <f t="shared" si="97"/>
        <v>ne</v>
      </c>
      <c r="BS399" s="54" t="str">
        <f t="shared" si="88"/>
        <v>ne</v>
      </c>
    </row>
    <row r="400" spans="2:71" x14ac:dyDescent="0.2">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ref="BG459:BG522" si="98">IF($F459&gt;0,YEAR($F459),)</f>
        <v>0</v>
      </c>
      <c r="BH459" s="54">
        <f t="shared" si="91"/>
        <v>0</v>
      </c>
      <c r="BI459" s="54">
        <f t="shared" ref="BI459:BI522" si="99">IF($AH459&gt;0,YEAR($AH459),)</f>
        <v>0</v>
      </c>
      <c r="BJ459" s="54">
        <f t="shared" ref="BJ459:BJ522" si="100">IF($AI459&gt;0,YEAR($AI459),)</f>
        <v>0</v>
      </c>
      <c r="BK459" s="54">
        <f t="shared" ref="BK459:BK522" si="101">IF($AJ459&gt;0,YEAR($AJ459),)</f>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ref="BS459:BS522" si="102">IF(BK459&gt;0,"taip","ne")</f>
        <v>ne</v>
      </c>
    </row>
    <row r="460" spans="2:71" x14ac:dyDescent="0.2">
      <c r="B460" s="54" t="e">
        <f>VLOOKUP(E460,'VPS1'!$J$10:$J$29,1,FALSE)</f>
        <v>#N/A</v>
      </c>
      <c r="C460" s="131" t="str">
        <f t="shared" ref="C460:C523" si="103">LEFT(E460,4)</f>
        <v/>
      </c>
      <c r="D460" s="132"/>
      <c r="E460" s="132"/>
      <c r="F460" s="55"/>
      <c r="G460" s="132"/>
      <c r="H460" s="132"/>
      <c r="I460" s="132"/>
      <c r="J460" s="132"/>
      <c r="K460" s="132"/>
      <c r="L460" s="133"/>
      <c r="M460" s="134"/>
      <c r="N460" s="132"/>
      <c r="O460" s="132"/>
      <c r="P460" s="134" t="str">
        <f t="shared" ref="P460:Q523" si="104">IF($N460="fizinis asmuo","užpildykite","nepildyti")</f>
        <v>nepildyti</v>
      </c>
      <c r="Q460" s="135" t="str">
        <f t="shared" si="104"/>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98"/>
        <v>0</v>
      </c>
      <c r="BH460" s="54">
        <f t="shared" ref="BH460:BH523" si="105">IF($AF460&gt;0,YEAR($AF460),)</f>
        <v>0</v>
      </c>
      <c r="BI460" s="54">
        <f t="shared" si="99"/>
        <v>0</v>
      </c>
      <c r="BJ460" s="54">
        <f t="shared" si="100"/>
        <v>0</v>
      </c>
      <c r="BK460" s="54">
        <f t="shared" si="101"/>
        <v>0</v>
      </c>
      <c r="BL460" s="54">
        <f t="shared" ref="BL460:BL523" si="106">IF($AK460&gt;0,$AK460,)</f>
        <v>0</v>
      </c>
      <c r="BM460" s="54">
        <f t="shared" ref="BM460:BM523" si="107">IF($AL460&gt;0,$AL460,)</f>
        <v>0</v>
      </c>
      <c r="BN460" s="54" t="str">
        <f t="shared" ref="BN460:BN523" si="108">IF(BH460&gt;0,"taip","ne")</f>
        <v>ne</v>
      </c>
      <c r="BO460" s="54" t="str">
        <f t="shared" ref="BO460:BP523" si="109">IF(BI460&gt;0,"taip","ne")</f>
        <v>ne</v>
      </c>
      <c r="BP460" s="54" t="str">
        <f t="shared" si="109"/>
        <v>ne</v>
      </c>
      <c r="BQ460" s="54" t="str">
        <f t="shared" ref="BQ460:BQ523" si="110">IF(BL460&gt;0,"taip","ne")</f>
        <v>ne</v>
      </c>
      <c r="BR460" s="54" t="str">
        <f t="shared" ref="BR460:BR523" si="111">IF(BM460&gt;0,"taip","ne")</f>
        <v>ne</v>
      </c>
      <c r="BS460" s="54" t="str">
        <f t="shared" si="102"/>
        <v>ne</v>
      </c>
    </row>
    <row r="461" spans="2:71" x14ac:dyDescent="0.2">
      <c r="B461" s="54" t="e">
        <f>VLOOKUP(E461,'VPS1'!$J$10:$J$29,1,FALSE)</f>
        <v>#N/A</v>
      </c>
      <c r="C461" s="131" t="str">
        <f t="shared" si="103"/>
        <v/>
      </c>
      <c r="D461" s="132"/>
      <c r="E461" s="132"/>
      <c r="F461" s="55"/>
      <c r="G461" s="132"/>
      <c r="H461" s="132"/>
      <c r="I461" s="132"/>
      <c r="J461" s="132"/>
      <c r="K461" s="132"/>
      <c r="L461" s="133"/>
      <c r="M461" s="134"/>
      <c r="N461" s="132"/>
      <c r="O461" s="132"/>
      <c r="P461" s="134" t="str">
        <f t="shared" si="104"/>
        <v>nepildyti</v>
      </c>
      <c r="Q461" s="135" t="str">
        <f t="shared" si="104"/>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98"/>
        <v>0</v>
      </c>
      <c r="BH461" s="54">
        <f t="shared" si="105"/>
        <v>0</v>
      </c>
      <c r="BI461" s="54">
        <f t="shared" si="99"/>
        <v>0</v>
      </c>
      <c r="BJ461" s="54">
        <f t="shared" si="100"/>
        <v>0</v>
      </c>
      <c r="BK461" s="54">
        <f t="shared" si="101"/>
        <v>0</v>
      </c>
      <c r="BL461" s="54">
        <f t="shared" si="106"/>
        <v>0</v>
      </c>
      <c r="BM461" s="54">
        <f t="shared" si="107"/>
        <v>0</v>
      </c>
      <c r="BN461" s="54" t="str">
        <f t="shared" si="108"/>
        <v>ne</v>
      </c>
      <c r="BO461" s="54" t="str">
        <f t="shared" si="109"/>
        <v>ne</v>
      </c>
      <c r="BP461" s="54" t="str">
        <f t="shared" si="109"/>
        <v>ne</v>
      </c>
      <c r="BQ461" s="54" t="str">
        <f t="shared" si="110"/>
        <v>ne</v>
      </c>
      <c r="BR461" s="54" t="str">
        <f t="shared" si="111"/>
        <v>ne</v>
      </c>
      <c r="BS461" s="54" t="str">
        <f t="shared" si="102"/>
        <v>ne</v>
      </c>
    </row>
    <row r="462" spans="2:71" x14ac:dyDescent="0.2">
      <c r="B462" s="54" t="e">
        <f>VLOOKUP(E462,'VPS1'!$J$10:$J$29,1,FALSE)</f>
        <v>#N/A</v>
      </c>
      <c r="C462" s="131" t="str">
        <f t="shared" si="103"/>
        <v/>
      </c>
      <c r="D462" s="132"/>
      <c r="E462" s="132"/>
      <c r="F462" s="55"/>
      <c r="G462" s="132"/>
      <c r="H462" s="132"/>
      <c r="I462" s="132"/>
      <c r="J462" s="132"/>
      <c r="K462" s="132"/>
      <c r="L462" s="133"/>
      <c r="M462" s="134"/>
      <c r="N462" s="132"/>
      <c r="O462" s="132"/>
      <c r="P462" s="134" t="str">
        <f t="shared" si="104"/>
        <v>nepildyti</v>
      </c>
      <c r="Q462" s="135" t="str">
        <f t="shared" si="104"/>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si="98"/>
        <v>0</v>
      </c>
      <c r="BH462" s="54">
        <f t="shared" si="105"/>
        <v>0</v>
      </c>
      <c r="BI462" s="54">
        <f t="shared" si="99"/>
        <v>0</v>
      </c>
      <c r="BJ462" s="54">
        <f t="shared" si="100"/>
        <v>0</v>
      </c>
      <c r="BK462" s="54">
        <f t="shared" si="101"/>
        <v>0</v>
      </c>
      <c r="BL462" s="54">
        <f t="shared" si="106"/>
        <v>0</v>
      </c>
      <c r="BM462" s="54">
        <f t="shared" si="107"/>
        <v>0</v>
      </c>
      <c r="BN462" s="54" t="str">
        <f t="shared" si="108"/>
        <v>ne</v>
      </c>
      <c r="BO462" s="54" t="str">
        <f t="shared" si="109"/>
        <v>ne</v>
      </c>
      <c r="BP462" s="54" t="str">
        <f t="shared" si="109"/>
        <v>ne</v>
      </c>
      <c r="BQ462" s="54" t="str">
        <f t="shared" si="110"/>
        <v>ne</v>
      </c>
      <c r="BR462" s="54" t="str">
        <f t="shared" si="111"/>
        <v>ne</v>
      </c>
      <c r="BS462" s="54" t="str">
        <f t="shared" si="102"/>
        <v>ne</v>
      </c>
    </row>
    <row r="463" spans="2:71" x14ac:dyDescent="0.2">
      <c r="B463" s="54" t="e">
        <f>VLOOKUP(E463,'VPS1'!$J$10:$J$29,1,FALSE)</f>
        <v>#N/A</v>
      </c>
      <c r="C463" s="131" t="str">
        <f t="shared" si="103"/>
        <v/>
      </c>
      <c r="D463" s="132"/>
      <c r="E463" s="132"/>
      <c r="F463" s="55"/>
      <c r="G463" s="132"/>
      <c r="H463" s="132"/>
      <c r="I463" s="132"/>
      <c r="J463" s="132"/>
      <c r="K463" s="132"/>
      <c r="L463" s="133"/>
      <c r="M463" s="134"/>
      <c r="N463" s="132"/>
      <c r="O463" s="132"/>
      <c r="P463" s="134" t="str">
        <f t="shared" si="104"/>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8"/>
        <v>0</v>
      </c>
      <c r="BH463" s="54">
        <f t="shared" si="105"/>
        <v>0</v>
      </c>
      <c r="BI463" s="54">
        <f t="shared" si="99"/>
        <v>0</v>
      </c>
      <c r="BJ463" s="54">
        <f t="shared" si="100"/>
        <v>0</v>
      </c>
      <c r="BK463" s="54">
        <f t="shared" si="101"/>
        <v>0</v>
      </c>
      <c r="BL463" s="54">
        <f t="shared" si="106"/>
        <v>0</v>
      </c>
      <c r="BM463" s="54">
        <f t="shared" si="107"/>
        <v>0</v>
      </c>
      <c r="BN463" s="54" t="str">
        <f t="shared" si="108"/>
        <v>ne</v>
      </c>
      <c r="BO463" s="54" t="str">
        <f t="shared" si="109"/>
        <v>ne</v>
      </c>
      <c r="BP463" s="54" t="str">
        <f t="shared" si="109"/>
        <v>ne</v>
      </c>
      <c r="BQ463" s="54" t="str">
        <f t="shared" si="110"/>
        <v>ne</v>
      </c>
      <c r="BR463" s="54" t="str">
        <f t="shared" si="111"/>
        <v>ne</v>
      </c>
      <c r="BS463" s="54" t="str">
        <f t="shared" si="102"/>
        <v>ne</v>
      </c>
    </row>
    <row r="464" spans="2:71" x14ac:dyDescent="0.2">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ref="BG523:BG586" si="112">IF($F523&gt;0,YEAR($F523),)</f>
        <v>0</v>
      </c>
      <c r="BH523" s="54">
        <f t="shared" si="105"/>
        <v>0</v>
      </c>
      <c r="BI523" s="54">
        <f t="shared" ref="BI523:BI586" si="113">IF($AH523&gt;0,YEAR($AH523),)</f>
        <v>0</v>
      </c>
      <c r="BJ523" s="54">
        <f t="shared" ref="BJ523:BJ586" si="114">IF($AI523&gt;0,YEAR($AI523),)</f>
        <v>0</v>
      </c>
      <c r="BK523" s="54">
        <f t="shared" ref="BK523:BK586" si="115">IF($AJ523&gt;0,YEAR($AJ523),)</f>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ref="BS523:BS586" si="116">IF(BK523&gt;0,"taip","ne")</f>
        <v>ne</v>
      </c>
    </row>
    <row r="524" spans="2:71" x14ac:dyDescent="0.2">
      <c r="B524" s="54" t="e">
        <f>VLOOKUP(E524,'VPS1'!$J$10:$J$29,1,FALSE)</f>
        <v>#N/A</v>
      </c>
      <c r="C524" s="131" t="str">
        <f t="shared" ref="C524:C587" si="117">LEFT(E524,4)</f>
        <v/>
      </c>
      <c r="D524" s="132"/>
      <c r="E524" s="132"/>
      <c r="F524" s="55"/>
      <c r="G524" s="132"/>
      <c r="H524" s="132"/>
      <c r="I524" s="132"/>
      <c r="J524" s="132"/>
      <c r="K524" s="132"/>
      <c r="L524" s="133"/>
      <c r="M524" s="134"/>
      <c r="N524" s="132"/>
      <c r="O524" s="132"/>
      <c r="P524" s="134" t="str">
        <f t="shared" ref="P524:Q587" si="118">IF($N524="fizinis asmuo","užpildykite","nepildyti")</f>
        <v>nepildyti</v>
      </c>
      <c r="Q524" s="135" t="str">
        <f t="shared" si="118"/>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112"/>
        <v>0</v>
      </c>
      <c r="BH524" s="54">
        <f t="shared" ref="BH524:BH587" si="119">IF($AF524&gt;0,YEAR($AF524),)</f>
        <v>0</v>
      </c>
      <c r="BI524" s="54">
        <f t="shared" si="113"/>
        <v>0</v>
      </c>
      <c r="BJ524" s="54">
        <f t="shared" si="114"/>
        <v>0</v>
      </c>
      <c r="BK524" s="54">
        <f t="shared" si="115"/>
        <v>0</v>
      </c>
      <c r="BL524" s="54">
        <f t="shared" ref="BL524:BL587" si="120">IF($AK524&gt;0,$AK524,)</f>
        <v>0</v>
      </c>
      <c r="BM524" s="54">
        <f t="shared" ref="BM524:BM587" si="121">IF($AL524&gt;0,$AL524,)</f>
        <v>0</v>
      </c>
      <c r="BN524" s="54" t="str">
        <f t="shared" ref="BN524:BN587" si="122">IF(BH524&gt;0,"taip","ne")</f>
        <v>ne</v>
      </c>
      <c r="BO524" s="54" t="str">
        <f t="shared" ref="BO524:BP587" si="123">IF(BI524&gt;0,"taip","ne")</f>
        <v>ne</v>
      </c>
      <c r="BP524" s="54" t="str">
        <f t="shared" si="123"/>
        <v>ne</v>
      </c>
      <c r="BQ524" s="54" t="str">
        <f t="shared" ref="BQ524:BQ587" si="124">IF(BL524&gt;0,"taip","ne")</f>
        <v>ne</v>
      </c>
      <c r="BR524" s="54" t="str">
        <f t="shared" ref="BR524:BR587" si="125">IF(BM524&gt;0,"taip","ne")</f>
        <v>ne</v>
      </c>
      <c r="BS524" s="54" t="str">
        <f t="shared" si="116"/>
        <v>ne</v>
      </c>
    </row>
    <row r="525" spans="2:71" x14ac:dyDescent="0.2">
      <c r="B525" s="54" t="e">
        <f>VLOOKUP(E525,'VPS1'!$J$10:$J$29,1,FALSE)</f>
        <v>#N/A</v>
      </c>
      <c r="C525" s="131" t="str">
        <f t="shared" si="117"/>
        <v/>
      </c>
      <c r="D525" s="132"/>
      <c r="E525" s="132"/>
      <c r="F525" s="55"/>
      <c r="G525" s="132"/>
      <c r="H525" s="132"/>
      <c r="I525" s="132"/>
      <c r="J525" s="132"/>
      <c r="K525" s="132"/>
      <c r="L525" s="133"/>
      <c r="M525" s="134"/>
      <c r="N525" s="132"/>
      <c r="O525" s="132"/>
      <c r="P525" s="134" t="str">
        <f t="shared" si="118"/>
        <v>nepildyti</v>
      </c>
      <c r="Q525" s="135" t="str">
        <f t="shared" si="118"/>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112"/>
        <v>0</v>
      </c>
      <c r="BH525" s="54">
        <f t="shared" si="119"/>
        <v>0</v>
      </c>
      <c r="BI525" s="54">
        <f t="shared" si="113"/>
        <v>0</v>
      </c>
      <c r="BJ525" s="54">
        <f t="shared" si="114"/>
        <v>0</v>
      </c>
      <c r="BK525" s="54">
        <f t="shared" si="115"/>
        <v>0</v>
      </c>
      <c r="BL525" s="54">
        <f t="shared" si="120"/>
        <v>0</v>
      </c>
      <c r="BM525" s="54">
        <f t="shared" si="121"/>
        <v>0</v>
      </c>
      <c r="BN525" s="54" t="str">
        <f t="shared" si="122"/>
        <v>ne</v>
      </c>
      <c r="BO525" s="54" t="str">
        <f t="shared" si="123"/>
        <v>ne</v>
      </c>
      <c r="BP525" s="54" t="str">
        <f t="shared" si="123"/>
        <v>ne</v>
      </c>
      <c r="BQ525" s="54" t="str">
        <f t="shared" si="124"/>
        <v>ne</v>
      </c>
      <c r="BR525" s="54" t="str">
        <f t="shared" si="125"/>
        <v>ne</v>
      </c>
      <c r="BS525" s="54" t="str">
        <f t="shared" si="116"/>
        <v>ne</v>
      </c>
    </row>
    <row r="526" spans="2:71" x14ac:dyDescent="0.2">
      <c r="B526" s="54" t="e">
        <f>VLOOKUP(E526,'VPS1'!$J$10:$J$29,1,FALSE)</f>
        <v>#N/A</v>
      </c>
      <c r="C526" s="131" t="str">
        <f t="shared" si="117"/>
        <v/>
      </c>
      <c r="D526" s="132"/>
      <c r="E526" s="132"/>
      <c r="F526" s="55"/>
      <c r="G526" s="132"/>
      <c r="H526" s="132"/>
      <c r="I526" s="132"/>
      <c r="J526" s="132"/>
      <c r="K526" s="132"/>
      <c r="L526" s="133"/>
      <c r="M526" s="134"/>
      <c r="N526" s="132"/>
      <c r="O526" s="132"/>
      <c r="P526" s="134" t="str">
        <f t="shared" si="118"/>
        <v>nepildyti</v>
      </c>
      <c r="Q526" s="135" t="str">
        <f t="shared" si="118"/>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si="112"/>
        <v>0</v>
      </c>
      <c r="BH526" s="54">
        <f t="shared" si="119"/>
        <v>0</v>
      </c>
      <c r="BI526" s="54">
        <f t="shared" si="113"/>
        <v>0</v>
      </c>
      <c r="BJ526" s="54">
        <f t="shared" si="114"/>
        <v>0</v>
      </c>
      <c r="BK526" s="54">
        <f t="shared" si="115"/>
        <v>0</v>
      </c>
      <c r="BL526" s="54">
        <f t="shared" si="120"/>
        <v>0</v>
      </c>
      <c r="BM526" s="54">
        <f t="shared" si="121"/>
        <v>0</v>
      </c>
      <c r="BN526" s="54" t="str">
        <f t="shared" si="122"/>
        <v>ne</v>
      </c>
      <c r="BO526" s="54" t="str">
        <f t="shared" si="123"/>
        <v>ne</v>
      </c>
      <c r="BP526" s="54" t="str">
        <f t="shared" si="123"/>
        <v>ne</v>
      </c>
      <c r="BQ526" s="54" t="str">
        <f t="shared" si="124"/>
        <v>ne</v>
      </c>
      <c r="BR526" s="54" t="str">
        <f t="shared" si="125"/>
        <v>ne</v>
      </c>
      <c r="BS526" s="54" t="str">
        <f t="shared" si="116"/>
        <v>ne</v>
      </c>
    </row>
    <row r="527" spans="2:71" x14ac:dyDescent="0.2">
      <c r="B527" s="54" t="e">
        <f>VLOOKUP(E527,'VPS1'!$J$10:$J$29,1,FALSE)</f>
        <v>#N/A</v>
      </c>
      <c r="C527" s="131" t="str">
        <f t="shared" si="117"/>
        <v/>
      </c>
      <c r="D527" s="132"/>
      <c r="E527" s="132"/>
      <c r="F527" s="55"/>
      <c r="G527" s="132"/>
      <c r="H527" s="132"/>
      <c r="I527" s="132"/>
      <c r="J527" s="132"/>
      <c r="K527" s="132"/>
      <c r="L527" s="133"/>
      <c r="M527" s="134"/>
      <c r="N527" s="132"/>
      <c r="O527" s="132"/>
      <c r="P527" s="134" t="str">
        <f t="shared" si="118"/>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2"/>
        <v>0</v>
      </c>
      <c r="BH527" s="54">
        <f t="shared" si="119"/>
        <v>0</v>
      </c>
      <c r="BI527" s="54">
        <f t="shared" si="113"/>
        <v>0</v>
      </c>
      <c r="BJ527" s="54">
        <f t="shared" si="114"/>
        <v>0</v>
      </c>
      <c r="BK527" s="54">
        <f t="shared" si="115"/>
        <v>0</v>
      </c>
      <c r="BL527" s="54">
        <f t="shared" si="120"/>
        <v>0</v>
      </c>
      <c r="BM527" s="54">
        <f t="shared" si="121"/>
        <v>0</v>
      </c>
      <c r="BN527" s="54" t="str">
        <f t="shared" si="122"/>
        <v>ne</v>
      </c>
      <c r="BO527" s="54" t="str">
        <f t="shared" si="123"/>
        <v>ne</v>
      </c>
      <c r="BP527" s="54" t="str">
        <f t="shared" si="123"/>
        <v>ne</v>
      </c>
      <c r="BQ527" s="54" t="str">
        <f t="shared" si="124"/>
        <v>ne</v>
      </c>
      <c r="BR527" s="54" t="str">
        <f t="shared" si="125"/>
        <v>ne</v>
      </c>
      <c r="BS527" s="54" t="str">
        <f t="shared" si="116"/>
        <v>ne</v>
      </c>
    </row>
    <row r="528" spans="2:71" x14ac:dyDescent="0.2">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ref="BG587:BG650" si="126">IF($F587&gt;0,YEAR($F587),)</f>
        <v>0</v>
      </c>
      <c r="BH587" s="54">
        <f t="shared" si="119"/>
        <v>0</v>
      </c>
      <c r="BI587" s="54">
        <f t="shared" ref="BI587:BI650" si="127">IF($AH587&gt;0,YEAR($AH587),)</f>
        <v>0</v>
      </c>
      <c r="BJ587" s="54">
        <f t="shared" ref="BJ587:BJ650" si="128">IF($AI587&gt;0,YEAR($AI587),)</f>
        <v>0</v>
      </c>
      <c r="BK587" s="54">
        <f t="shared" ref="BK587:BK650" si="129">IF($AJ587&gt;0,YEAR($AJ587),)</f>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ref="BS587:BS650" si="130">IF(BK587&gt;0,"taip","ne")</f>
        <v>ne</v>
      </c>
    </row>
    <row r="588" spans="2:71" x14ac:dyDescent="0.2">
      <c r="B588" s="54" t="e">
        <f>VLOOKUP(E588,'VPS1'!$J$10:$J$29,1,FALSE)</f>
        <v>#N/A</v>
      </c>
      <c r="C588" s="131" t="str">
        <f t="shared" ref="C588:C651" si="131">LEFT(E588,4)</f>
        <v/>
      </c>
      <c r="D588" s="132"/>
      <c r="E588" s="132"/>
      <c r="F588" s="55"/>
      <c r="G588" s="132"/>
      <c r="H588" s="132"/>
      <c r="I588" s="132"/>
      <c r="J588" s="132"/>
      <c r="K588" s="132"/>
      <c r="L588" s="133"/>
      <c r="M588" s="134"/>
      <c r="N588" s="132"/>
      <c r="O588" s="132"/>
      <c r="P588" s="134" t="str">
        <f t="shared" ref="P588:Q651" si="132">IF($N588="fizinis asmuo","užpildykite","nepildyti")</f>
        <v>nepildyti</v>
      </c>
      <c r="Q588" s="135" t="str">
        <f t="shared" si="132"/>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26"/>
        <v>0</v>
      </c>
      <c r="BH588" s="54">
        <f t="shared" ref="BH588:BH651" si="133">IF($AF588&gt;0,YEAR($AF588),)</f>
        <v>0</v>
      </c>
      <c r="BI588" s="54">
        <f t="shared" si="127"/>
        <v>0</v>
      </c>
      <c r="BJ588" s="54">
        <f t="shared" si="128"/>
        <v>0</v>
      </c>
      <c r="BK588" s="54">
        <f t="shared" si="129"/>
        <v>0</v>
      </c>
      <c r="BL588" s="54">
        <f t="shared" ref="BL588:BL651" si="134">IF($AK588&gt;0,$AK588,)</f>
        <v>0</v>
      </c>
      <c r="BM588" s="54">
        <f t="shared" ref="BM588:BM651" si="135">IF($AL588&gt;0,$AL588,)</f>
        <v>0</v>
      </c>
      <c r="BN588" s="54" t="str">
        <f t="shared" ref="BN588:BN651" si="136">IF(BH588&gt;0,"taip","ne")</f>
        <v>ne</v>
      </c>
      <c r="BO588" s="54" t="str">
        <f t="shared" ref="BO588:BP651" si="137">IF(BI588&gt;0,"taip","ne")</f>
        <v>ne</v>
      </c>
      <c r="BP588" s="54" t="str">
        <f t="shared" si="137"/>
        <v>ne</v>
      </c>
      <c r="BQ588" s="54" t="str">
        <f t="shared" ref="BQ588:BQ651" si="138">IF(BL588&gt;0,"taip","ne")</f>
        <v>ne</v>
      </c>
      <c r="BR588" s="54" t="str">
        <f t="shared" ref="BR588:BR651" si="139">IF(BM588&gt;0,"taip","ne")</f>
        <v>ne</v>
      </c>
      <c r="BS588" s="54" t="str">
        <f t="shared" si="130"/>
        <v>ne</v>
      </c>
    </row>
    <row r="589" spans="2:71" x14ac:dyDescent="0.2">
      <c r="B589" s="54" t="e">
        <f>VLOOKUP(E589,'VPS1'!$J$10:$J$29,1,FALSE)</f>
        <v>#N/A</v>
      </c>
      <c r="C589" s="131" t="str">
        <f t="shared" si="131"/>
        <v/>
      </c>
      <c r="D589" s="132"/>
      <c r="E589" s="132"/>
      <c r="F589" s="55"/>
      <c r="G589" s="132"/>
      <c r="H589" s="132"/>
      <c r="I589" s="132"/>
      <c r="J589" s="132"/>
      <c r="K589" s="132"/>
      <c r="L589" s="133"/>
      <c r="M589" s="134"/>
      <c r="N589" s="132"/>
      <c r="O589" s="132"/>
      <c r="P589" s="134" t="str">
        <f t="shared" si="132"/>
        <v>nepildyti</v>
      </c>
      <c r="Q589" s="135" t="str">
        <f t="shared" si="132"/>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26"/>
        <v>0</v>
      </c>
      <c r="BH589" s="54">
        <f t="shared" si="133"/>
        <v>0</v>
      </c>
      <c r="BI589" s="54">
        <f t="shared" si="127"/>
        <v>0</v>
      </c>
      <c r="BJ589" s="54">
        <f t="shared" si="128"/>
        <v>0</v>
      </c>
      <c r="BK589" s="54">
        <f t="shared" si="129"/>
        <v>0</v>
      </c>
      <c r="BL589" s="54">
        <f t="shared" si="134"/>
        <v>0</v>
      </c>
      <c r="BM589" s="54">
        <f t="shared" si="135"/>
        <v>0</v>
      </c>
      <c r="BN589" s="54" t="str">
        <f t="shared" si="136"/>
        <v>ne</v>
      </c>
      <c r="BO589" s="54" t="str">
        <f t="shared" si="137"/>
        <v>ne</v>
      </c>
      <c r="BP589" s="54" t="str">
        <f t="shared" si="137"/>
        <v>ne</v>
      </c>
      <c r="BQ589" s="54" t="str">
        <f t="shared" si="138"/>
        <v>ne</v>
      </c>
      <c r="BR589" s="54" t="str">
        <f t="shared" si="139"/>
        <v>ne</v>
      </c>
      <c r="BS589" s="54" t="str">
        <f t="shared" si="130"/>
        <v>ne</v>
      </c>
    </row>
    <row r="590" spans="2:71" x14ac:dyDescent="0.2">
      <c r="B590" s="54" t="e">
        <f>VLOOKUP(E590,'VPS1'!$J$10:$J$29,1,FALSE)</f>
        <v>#N/A</v>
      </c>
      <c r="C590" s="131" t="str">
        <f t="shared" si="131"/>
        <v/>
      </c>
      <c r="D590" s="132"/>
      <c r="E590" s="132"/>
      <c r="F590" s="55"/>
      <c r="G590" s="132"/>
      <c r="H590" s="132"/>
      <c r="I590" s="132"/>
      <c r="J590" s="132"/>
      <c r="K590" s="132"/>
      <c r="L590" s="133"/>
      <c r="M590" s="134"/>
      <c r="N590" s="132"/>
      <c r="O590" s="132"/>
      <c r="P590" s="134" t="str">
        <f t="shared" si="132"/>
        <v>nepildyti</v>
      </c>
      <c r="Q590" s="135" t="str">
        <f t="shared" si="132"/>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si="126"/>
        <v>0</v>
      </c>
      <c r="BH590" s="54">
        <f t="shared" si="133"/>
        <v>0</v>
      </c>
      <c r="BI590" s="54">
        <f t="shared" si="127"/>
        <v>0</v>
      </c>
      <c r="BJ590" s="54">
        <f t="shared" si="128"/>
        <v>0</v>
      </c>
      <c r="BK590" s="54">
        <f t="shared" si="129"/>
        <v>0</v>
      </c>
      <c r="BL590" s="54">
        <f t="shared" si="134"/>
        <v>0</v>
      </c>
      <c r="BM590" s="54">
        <f t="shared" si="135"/>
        <v>0</v>
      </c>
      <c r="BN590" s="54" t="str">
        <f t="shared" si="136"/>
        <v>ne</v>
      </c>
      <c r="BO590" s="54" t="str">
        <f t="shared" si="137"/>
        <v>ne</v>
      </c>
      <c r="BP590" s="54" t="str">
        <f t="shared" si="137"/>
        <v>ne</v>
      </c>
      <c r="BQ590" s="54" t="str">
        <f t="shared" si="138"/>
        <v>ne</v>
      </c>
      <c r="BR590" s="54" t="str">
        <f t="shared" si="139"/>
        <v>ne</v>
      </c>
      <c r="BS590" s="54" t="str">
        <f t="shared" si="130"/>
        <v>ne</v>
      </c>
    </row>
    <row r="591" spans="2:71" x14ac:dyDescent="0.2">
      <c r="B591" s="54" t="e">
        <f>VLOOKUP(E591,'VPS1'!$J$10:$J$29,1,FALSE)</f>
        <v>#N/A</v>
      </c>
      <c r="C591" s="131" t="str">
        <f t="shared" si="131"/>
        <v/>
      </c>
      <c r="D591" s="132"/>
      <c r="E591" s="132"/>
      <c r="F591" s="55"/>
      <c r="G591" s="132"/>
      <c r="H591" s="132"/>
      <c r="I591" s="132"/>
      <c r="J591" s="132"/>
      <c r="K591" s="132"/>
      <c r="L591" s="133"/>
      <c r="M591" s="134"/>
      <c r="N591" s="132"/>
      <c r="O591" s="132"/>
      <c r="P591" s="134" t="str">
        <f t="shared" si="132"/>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6"/>
        <v>0</v>
      </c>
      <c r="BH591" s="54">
        <f t="shared" si="133"/>
        <v>0</v>
      </c>
      <c r="BI591" s="54">
        <f t="shared" si="127"/>
        <v>0</v>
      </c>
      <c r="BJ591" s="54">
        <f t="shared" si="128"/>
        <v>0</v>
      </c>
      <c r="BK591" s="54">
        <f t="shared" si="129"/>
        <v>0</v>
      </c>
      <c r="BL591" s="54">
        <f t="shared" si="134"/>
        <v>0</v>
      </c>
      <c r="BM591" s="54">
        <f t="shared" si="135"/>
        <v>0</v>
      </c>
      <c r="BN591" s="54" t="str">
        <f t="shared" si="136"/>
        <v>ne</v>
      </c>
      <c r="BO591" s="54" t="str">
        <f t="shared" si="137"/>
        <v>ne</v>
      </c>
      <c r="BP591" s="54" t="str">
        <f t="shared" si="137"/>
        <v>ne</v>
      </c>
      <c r="BQ591" s="54" t="str">
        <f t="shared" si="138"/>
        <v>ne</v>
      </c>
      <c r="BR591" s="54" t="str">
        <f t="shared" si="139"/>
        <v>ne</v>
      </c>
      <c r="BS591" s="54" t="str">
        <f t="shared" si="130"/>
        <v>ne</v>
      </c>
    </row>
    <row r="592" spans="2:71" x14ac:dyDescent="0.2">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ref="BG651:BG714" si="140">IF($F651&gt;0,YEAR($F651),)</f>
        <v>0</v>
      </c>
      <c r="BH651" s="54">
        <f t="shared" si="133"/>
        <v>0</v>
      </c>
      <c r="BI651" s="54">
        <f t="shared" ref="BI651:BI714" si="141">IF($AH651&gt;0,YEAR($AH651),)</f>
        <v>0</v>
      </c>
      <c r="BJ651" s="54">
        <f t="shared" ref="BJ651:BJ714" si="142">IF($AI651&gt;0,YEAR($AI651),)</f>
        <v>0</v>
      </c>
      <c r="BK651" s="54">
        <f t="shared" ref="BK651:BK714" si="143">IF($AJ651&gt;0,YEAR($AJ651),)</f>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ref="BS651:BS714" si="144">IF(BK651&gt;0,"taip","ne")</f>
        <v>ne</v>
      </c>
    </row>
    <row r="652" spans="2:71" x14ac:dyDescent="0.2">
      <c r="B652" s="54" t="e">
        <f>VLOOKUP(E652,'VPS1'!$J$10:$J$29,1,FALSE)</f>
        <v>#N/A</v>
      </c>
      <c r="C652" s="131" t="str">
        <f t="shared" ref="C652:C715" si="145">LEFT(E652,4)</f>
        <v/>
      </c>
      <c r="D652" s="132"/>
      <c r="E652" s="132"/>
      <c r="F652" s="55"/>
      <c r="G652" s="132"/>
      <c r="H652" s="132"/>
      <c r="I652" s="132"/>
      <c r="J652" s="132"/>
      <c r="K652" s="132"/>
      <c r="L652" s="133"/>
      <c r="M652" s="134"/>
      <c r="N652" s="132"/>
      <c r="O652" s="132"/>
      <c r="P652" s="134" t="str">
        <f t="shared" ref="P652:Q715" si="146">IF($N652="fizinis asmuo","užpildykite","nepildyti")</f>
        <v>nepildyti</v>
      </c>
      <c r="Q652" s="135" t="str">
        <f t="shared" si="146"/>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40"/>
        <v>0</v>
      </c>
      <c r="BH652" s="54">
        <f t="shared" ref="BH652:BH715" si="147">IF($AF652&gt;0,YEAR($AF652),)</f>
        <v>0</v>
      </c>
      <c r="BI652" s="54">
        <f t="shared" si="141"/>
        <v>0</v>
      </c>
      <c r="BJ652" s="54">
        <f t="shared" si="142"/>
        <v>0</v>
      </c>
      <c r="BK652" s="54">
        <f t="shared" si="143"/>
        <v>0</v>
      </c>
      <c r="BL652" s="54">
        <f t="shared" ref="BL652:BL715" si="148">IF($AK652&gt;0,$AK652,)</f>
        <v>0</v>
      </c>
      <c r="BM652" s="54">
        <f t="shared" ref="BM652:BM715" si="149">IF($AL652&gt;0,$AL652,)</f>
        <v>0</v>
      </c>
      <c r="BN652" s="54" t="str">
        <f t="shared" ref="BN652:BN715" si="150">IF(BH652&gt;0,"taip","ne")</f>
        <v>ne</v>
      </c>
      <c r="BO652" s="54" t="str">
        <f t="shared" ref="BO652:BP715" si="151">IF(BI652&gt;0,"taip","ne")</f>
        <v>ne</v>
      </c>
      <c r="BP652" s="54" t="str">
        <f t="shared" si="151"/>
        <v>ne</v>
      </c>
      <c r="BQ652" s="54" t="str">
        <f t="shared" ref="BQ652:BQ715" si="152">IF(BL652&gt;0,"taip","ne")</f>
        <v>ne</v>
      </c>
      <c r="BR652" s="54" t="str">
        <f t="shared" ref="BR652:BR715" si="153">IF(BM652&gt;0,"taip","ne")</f>
        <v>ne</v>
      </c>
      <c r="BS652" s="54" t="str">
        <f t="shared" si="144"/>
        <v>ne</v>
      </c>
    </row>
    <row r="653" spans="2:71" x14ac:dyDescent="0.2">
      <c r="B653" s="54" t="e">
        <f>VLOOKUP(E653,'VPS1'!$J$10:$J$29,1,FALSE)</f>
        <v>#N/A</v>
      </c>
      <c r="C653" s="131" t="str">
        <f t="shared" si="145"/>
        <v/>
      </c>
      <c r="D653" s="132"/>
      <c r="E653" s="132"/>
      <c r="F653" s="55"/>
      <c r="G653" s="132"/>
      <c r="H653" s="132"/>
      <c r="I653" s="132"/>
      <c r="J653" s="132"/>
      <c r="K653" s="132"/>
      <c r="L653" s="133"/>
      <c r="M653" s="134"/>
      <c r="N653" s="132"/>
      <c r="O653" s="132"/>
      <c r="P653" s="134" t="str">
        <f t="shared" si="146"/>
        <v>nepildyti</v>
      </c>
      <c r="Q653" s="135" t="str">
        <f t="shared" si="146"/>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40"/>
        <v>0</v>
      </c>
      <c r="BH653" s="54">
        <f t="shared" si="147"/>
        <v>0</v>
      </c>
      <c r="BI653" s="54">
        <f t="shared" si="141"/>
        <v>0</v>
      </c>
      <c r="BJ653" s="54">
        <f t="shared" si="142"/>
        <v>0</v>
      </c>
      <c r="BK653" s="54">
        <f t="shared" si="143"/>
        <v>0</v>
      </c>
      <c r="BL653" s="54">
        <f t="shared" si="148"/>
        <v>0</v>
      </c>
      <c r="BM653" s="54">
        <f t="shared" si="149"/>
        <v>0</v>
      </c>
      <c r="BN653" s="54" t="str">
        <f t="shared" si="150"/>
        <v>ne</v>
      </c>
      <c r="BO653" s="54" t="str">
        <f t="shared" si="151"/>
        <v>ne</v>
      </c>
      <c r="BP653" s="54" t="str">
        <f t="shared" si="151"/>
        <v>ne</v>
      </c>
      <c r="BQ653" s="54" t="str">
        <f t="shared" si="152"/>
        <v>ne</v>
      </c>
      <c r="BR653" s="54" t="str">
        <f t="shared" si="153"/>
        <v>ne</v>
      </c>
      <c r="BS653" s="54" t="str">
        <f t="shared" si="144"/>
        <v>ne</v>
      </c>
    </row>
    <row r="654" spans="2:71" x14ac:dyDescent="0.2">
      <c r="B654" s="54" t="e">
        <f>VLOOKUP(E654,'VPS1'!$J$10:$J$29,1,FALSE)</f>
        <v>#N/A</v>
      </c>
      <c r="C654" s="131" t="str">
        <f t="shared" si="145"/>
        <v/>
      </c>
      <c r="D654" s="132"/>
      <c r="E654" s="132"/>
      <c r="F654" s="55"/>
      <c r="G654" s="132"/>
      <c r="H654" s="132"/>
      <c r="I654" s="132"/>
      <c r="J654" s="132"/>
      <c r="K654" s="132"/>
      <c r="L654" s="133"/>
      <c r="M654" s="134"/>
      <c r="N654" s="132"/>
      <c r="O654" s="132"/>
      <c r="P654" s="134" t="str">
        <f t="shared" si="146"/>
        <v>nepildyti</v>
      </c>
      <c r="Q654" s="135" t="str">
        <f t="shared" si="146"/>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si="140"/>
        <v>0</v>
      </c>
      <c r="BH654" s="54">
        <f t="shared" si="147"/>
        <v>0</v>
      </c>
      <c r="BI654" s="54">
        <f t="shared" si="141"/>
        <v>0</v>
      </c>
      <c r="BJ654" s="54">
        <f t="shared" si="142"/>
        <v>0</v>
      </c>
      <c r="BK654" s="54">
        <f t="shared" si="143"/>
        <v>0</v>
      </c>
      <c r="BL654" s="54">
        <f t="shared" si="148"/>
        <v>0</v>
      </c>
      <c r="BM654" s="54">
        <f t="shared" si="149"/>
        <v>0</v>
      </c>
      <c r="BN654" s="54" t="str">
        <f t="shared" si="150"/>
        <v>ne</v>
      </c>
      <c r="BO654" s="54" t="str">
        <f t="shared" si="151"/>
        <v>ne</v>
      </c>
      <c r="BP654" s="54" t="str">
        <f t="shared" si="151"/>
        <v>ne</v>
      </c>
      <c r="BQ654" s="54" t="str">
        <f t="shared" si="152"/>
        <v>ne</v>
      </c>
      <c r="BR654" s="54" t="str">
        <f t="shared" si="153"/>
        <v>ne</v>
      </c>
      <c r="BS654" s="54" t="str">
        <f t="shared" si="144"/>
        <v>ne</v>
      </c>
    </row>
    <row r="655" spans="2:71" x14ac:dyDescent="0.2">
      <c r="B655" s="54" t="e">
        <f>VLOOKUP(E655,'VPS1'!$J$10:$J$29,1,FALSE)</f>
        <v>#N/A</v>
      </c>
      <c r="C655" s="131" t="str">
        <f t="shared" si="145"/>
        <v/>
      </c>
      <c r="D655" s="132"/>
      <c r="E655" s="132"/>
      <c r="F655" s="55"/>
      <c r="G655" s="132"/>
      <c r="H655" s="132"/>
      <c r="I655" s="132"/>
      <c r="J655" s="132"/>
      <c r="K655" s="132"/>
      <c r="L655" s="133"/>
      <c r="M655" s="134"/>
      <c r="N655" s="132"/>
      <c r="O655" s="132"/>
      <c r="P655" s="134" t="str">
        <f t="shared" si="146"/>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0"/>
        <v>0</v>
      </c>
      <c r="BH655" s="54">
        <f t="shared" si="147"/>
        <v>0</v>
      </c>
      <c r="BI655" s="54">
        <f t="shared" si="141"/>
        <v>0</v>
      </c>
      <c r="BJ655" s="54">
        <f t="shared" si="142"/>
        <v>0</v>
      </c>
      <c r="BK655" s="54">
        <f t="shared" si="143"/>
        <v>0</v>
      </c>
      <c r="BL655" s="54">
        <f t="shared" si="148"/>
        <v>0</v>
      </c>
      <c r="BM655" s="54">
        <f t="shared" si="149"/>
        <v>0</v>
      </c>
      <c r="BN655" s="54" t="str">
        <f t="shared" si="150"/>
        <v>ne</v>
      </c>
      <c r="BO655" s="54" t="str">
        <f t="shared" si="151"/>
        <v>ne</v>
      </c>
      <c r="BP655" s="54" t="str">
        <f t="shared" si="151"/>
        <v>ne</v>
      </c>
      <c r="BQ655" s="54" t="str">
        <f t="shared" si="152"/>
        <v>ne</v>
      </c>
      <c r="BR655" s="54" t="str">
        <f t="shared" si="153"/>
        <v>ne</v>
      </c>
      <c r="BS655" s="54" t="str">
        <f t="shared" si="144"/>
        <v>ne</v>
      </c>
    </row>
    <row r="656" spans="2:71" x14ac:dyDescent="0.2">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ref="BG715:BG778" si="154">IF($F715&gt;0,YEAR($F715),)</f>
        <v>0</v>
      </c>
      <c r="BH715" s="54">
        <f t="shared" si="147"/>
        <v>0</v>
      </c>
      <c r="BI715" s="54">
        <f t="shared" ref="BI715:BI778" si="155">IF($AH715&gt;0,YEAR($AH715),)</f>
        <v>0</v>
      </c>
      <c r="BJ715" s="54">
        <f t="shared" ref="BJ715:BJ778" si="156">IF($AI715&gt;0,YEAR($AI715),)</f>
        <v>0</v>
      </c>
      <c r="BK715" s="54">
        <f t="shared" ref="BK715:BK778" si="157">IF($AJ715&gt;0,YEAR($AJ715),)</f>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ref="BS715:BS778" si="158">IF(BK715&gt;0,"taip","ne")</f>
        <v>ne</v>
      </c>
    </row>
    <row r="716" spans="2:71" x14ac:dyDescent="0.2">
      <c r="B716" s="54" t="e">
        <f>VLOOKUP(E716,'VPS1'!$J$10:$J$29,1,FALSE)</f>
        <v>#N/A</v>
      </c>
      <c r="C716" s="131" t="str">
        <f t="shared" ref="C716:C779" si="159">LEFT(E716,4)</f>
        <v/>
      </c>
      <c r="D716" s="132"/>
      <c r="E716" s="132"/>
      <c r="F716" s="55"/>
      <c r="G716" s="132"/>
      <c r="H716" s="132"/>
      <c r="I716" s="132"/>
      <c r="J716" s="132"/>
      <c r="K716" s="132"/>
      <c r="L716" s="133"/>
      <c r="M716" s="134"/>
      <c r="N716" s="132"/>
      <c r="O716" s="132"/>
      <c r="P716" s="134" t="str">
        <f t="shared" ref="P716:Q779" si="160">IF($N716="fizinis asmuo","užpildykite","nepildyti")</f>
        <v>nepildyti</v>
      </c>
      <c r="Q716" s="135" t="str">
        <f t="shared" si="160"/>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54"/>
        <v>0</v>
      </c>
      <c r="BH716" s="54">
        <f t="shared" ref="BH716:BH779" si="161">IF($AF716&gt;0,YEAR($AF716),)</f>
        <v>0</v>
      </c>
      <c r="BI716" s="54">
        <f t="shared" si="155"/>
        <v>0</v>
      </c>
      <c r="BJ716" s="54">
        <f t="shared" si="156"/>
        <v>0</v>
      </c>
      <c r="BK716" s="54">
        <f t="shared" si="157"/>
        <v>0</v>
      </c>
      <c r="BL716" s="54">
        <f t="shared" ref="BL716:BL779" si="162">IF($AK716&gt;0,$AK716,)</f>
        <v>0</v>
      </c>
      <c r="BM716" s="54">
        <f t="shared" ref="BM716:BM779" si="163">IF($AL716&gt;0,$AL716,)</f>
        <v>0</v>
      </c>
      <c r="BN716" s="54" t="str">
        <f t="shared" ref="BN716:BN779" si="164">IF(BH716&gt;0,"taip","ne")</f>
        <v>ne</v>
      </c>
      <c r="BO716" s="54" t="str">
        <f t="shared" ref="BO716:BP779" si="165">IF(BI716&gt;0,"taip","ne")</f>
        <v>ne</v>
      </c>
      <c r="BP716" s="54" t="str">
        <f t="shared" si="165"/>
        <v>ne</v>
      </c>
      <c r="BQ716" s="54" t="str">
        <f t="shared" ref="BQ716:BQ779" si="166">IF(BL716&gt;0,"taip","ne")</f>
        <v>ne</v>
      </c>
      <c r="BR716" s="54" t="str">
        <f t="shared" ref="BR716:BR779" si="167">IF(BM716&gt;0,"taip","ne")</f>
        <v>ne</v>
      </c>
      <c r="BS716" s="54" t="str">
        <f t="shared" si="158"/>
        <v>ne</v>
      </c>
    </row>
    <row r="717" spans="2:71" x14ac:dyDescent="0.2">
      <c r="B717" s="54" t="e">
        <f>VLOOKUP(E717,'VPS1'!$J$10:$J$29,1,FALSE)</f>
        <v>#N/A</v>
      </c>
      <c r="C717" s="131" t="str">
        <f t="shared" si="159"/>
        <v/>
      </c>
      <c r="D717" s="132"/>
      <c r="E717" s="132"/>
      <c r="F717" s="55"/>
      <c r="G717" s="132"/>
      <c r="H717" s="132"/>
      <c r="I717" s="132"/>
      <c r="J717" s="132"/>
      <c r="K717" s="132"/>
      <c r="L717" s="133"/>
      <c r="M717" s="134"/>
      <c r="N717" s="132"/>
      <c r="O717" s="132"/>
      <c r="P717" s="134" t="str">
        <f t="shared" si="160"/>
        <v>nepildyti</v>
      </c>
      <c r="Q717" s="135" t="str">
        <f t="shared" si="160"/>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54"/>
        <v>0</v>
      </c>
      <c r="BH717" s="54">
        <f t="shared" si="161"/>
        <v>0</v>
      </c>
      <c r="BI717" s="54">
        <f t="shared" si="155"/>
        <v>0</v>
      </c>
      <c r="BJ717" s="54">
        <f t="shared" si="156"/>
        <v>0</v>
      </c>
      <c r="BK717" s="54">
        <f t="shared" si="157"/>
        <v>0</v>
      </c>
      <c r="BL717" s="54">
        <f t="shared" si="162"/>
        <v>0</v>
      </c>
      <c r="BM717" s="54">
        <f t="shared" si="163"/>
        <v>0</v>
      </c>
      <c r="BN717" s="54" t="str">
        <f t="shared" si="164"/>
        <v>ne</v>
      </c>
      <c r="BO717" s="54" t="str">
        <f t="shared" si="165"/>
        <v>ne</v>
      </c>
      <c r="BP717" s="54" t="str">
        <f t="shared" si="165"/>
        <v>ne</v>
      </c>
      <c r="BQ717" s="54" t="str">
        <f t="shared" si="166"/>
        <v>ne</v>
      </c>
      <c r="BR717" s="54" t="str">
        <f t="shared" si="167"/>
        <v>ne</v>
      </c>
      <c r="BS717" s="54" t="str">
        <f t="shared" si="158"/>
        <v>ne</v>
      </c>
    </row>
    <row r="718" spans="2:71" x14ac:dyDescent="0.2">
      <c r="B718" s="54" t="e">
        <f>VLOOKUP(E718,'VPS1'!$J$10:$J$29,1,FALSE)</f>
        <v>#N/A</v>
      </c>
      <c r="C718" s="131" t="str">
        <f t="shared" si="159"/>
        <v/>
      </c>
      <c r="D718" s="132"/>
      <c r="E718" s="132"/>
      <c r="F718" s="55"/>
      <c r="G718" s="132"/>
      <c r="H718" s="132"/>
      <c r="I718" s="132"/>
      <c r="J718" s="132"/>
      <c r="K718" s="132"/>
      <c r="L718" s="133"/>
      <c r="M718" s="134"/>
      <c r="N718" s="132"/>
      <c r="O718" s="132"/>
      <c r="P718" s="134" t="str">
        <f t="shared" si="160"/>
        <v>nepildyti</v>
      </c>
      <c r="Q718" s="135" t="str">
        <f t="shared" si="160"/>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si="154"/>
        <v>0</v>
      </c>
      <c r="BH718" s="54">
        <f t="shared" si="161"/>
        <v>0</v>
      </c>
      <c r="BI718" s="54">
        <f t="shared" si="155"/>
        <v>0</v>
      </c>
      <c r="BJ718" s="54">
        <f t="shared" si="156"/>
        <v>0</v>
      </c>
      <c r="BK718" s="54">
        <f t="shared" si="157"/>
        <v>0</v>
      </c>
      <c r="BL718" s="54">
        <f t="shared" si="162"/>
        <v>0</v>
      </c>
      <c r="BM718" s="54">
        <f t="shared" si="163"/>
        <v>0</v>
      </c>
      <c r="BN718" s="54" t="str">
        <f t="shared" si="164"/>
        <v>ne</v>
      </c>
      <c r="BO718" s="54" t="str">
        <f t="shared" si="165"/>
        <v>ne</v>
      </c>
      <c r="BP718" s="54" t="str">
        <f t="shared" si="165"/>
        <v>ne</v>
      </c>
      <c r="BQ718" s="54" t="str">
        <f t="shared" si="166"/>
        <v>ne</v>
      </c>
      <c r="BR718" s="54" t="str">
        <f t="shared" si="167"/>
        <v>ne</v>
      </c>
      <c r="BS718" s="54" t="str">
        <f t="shared" si="158"/>
        <v>ne</v>
      </c>
    </row>
    <row r="719" spans="2:71" x14ac:dyDescent="0.2">
      <c r="B719" s="54" t="e">
        <f>VLOOKUP(E719,'VPS1'!$J$10:$J$29,1,FALSE)</f>
        <v>#N/A</v>
      </c>
      <c r="C719" s="131" t="str">
        <f t="shared" si="159"/>
        <v/>
      </c>
      <c r="D719" s="132"/>
      <c r="E719" s="132"/>
      <c r="F719" s="55"/>
      <c r="G719" s="132"/>
      <c r="H719" s="132"/>
      <c r="I719" s="132"/>
      <c r="J719" s="132"/>
      <c r="K719" s="132"/>
      <c r="L719" s="133"/>
      <c r="M719" s="134"/>
      <c r="N719" s="132"/>
      <c r="O719" s="132"/>
      <c r="P719" s="134" t="str">
        <f t="shared" si="160"/>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4"/>
        <v>0</v>
      </c>
      <c r="BH719" s="54">
        <f t="shared" si="161"/>
        <v>0</v>
      </c>
      <c r="BI719" s="54">
        <f t="shared" si="155"/>
        <v>0</v>
      </c>
      <c r="BJ719" s="54">
        <f t="shared" si="156"/>
        <v>0</v>
      </c>
      <c r="BK719" s="54">
        <f t="shared" si="157"/>
        <v>0</v>
      </c>
      <c r="BL719" s="54">
        <f t="shared" si="162"/>
        <v>0</v>
      </c>
      <c r="BM719" s="54">
        <f t="shared" si="163"/>
        <v>0</v>
      </c>
      <c r="BN719" s="54" t="str">
        <f t="shared" si="164"/>
        <v>ne</v>
      </c>
      <c r="BO719" s="54" t="str">
        <f t="shared" si="165"/>
        <v>ne</v>
      </c>
      <c r="BP719" s="54" t="str">
        <f t="shared" si="165"/>
        <v>ne</v>
      </c>
      <c r="BQ719" s="54" t="str">
        <f t="shared" si="166"/>
        <v>ne</v>
      </c>
      <c r="BR719" s="54" t="str">
        <f t="shared" si="167"/>
        <v>ne</v>
      </c>
      <c r="BS719" s="54" t="str">
        <f t="shared" si="158"/>
        <v>ne</v>
      </c>
    </row>
    <row r="720" spans="2:71" x14ac:dyDescent="0.2">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ref="BG779:BG842" si="168">IF($F779&gt;0,YEAR($F779),)</f>
        <v>0</v>
      </c>
      <c r="BH779" s="54">
        <f t="shared" si="161"/>
        <v>0</v>
      </c>
      <c r="BI779" s="54">
        <f t="shared" ref="BI779:BI842" si="169">IF($AH779&gt;0,YEAR($AH779),)</f>
        <v>0</v>
      </c>
      <c r="BJ779" s="54">
        <f t="shared" ref="BJ779:BJ842" si="170">IF($AI779&gt;0,YEAR($AI779),)</f>
        <v>0</v>
      </c>
      <c r="BK779" s="54">
        <f t="shared" ref="BK779:BK842" si="171">IF($AJ779&gt;0,YEAR($AJ779),)</f>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ref="BS779:BS842" si="172">IF(BK779&gt;0,"taip","ne")</f>
        <v>ne</v>
      </c>
    </row>
    <row r="780" spans="2:71" x14ac:dyDescent="0.2">
      <c r="B780" s="54" t="e">
        <f>VLOOKUP(E780,'VPS1'!$J$10:$J$29,1,FALSE)</f>
        <v>#N/A</v>
      </c>
      <c r="C780" s="131" t="str">
        <f t="shared" ref="C780:C843" si="173">LEFT(E780,4)</f>
        <v/>
      </c>
      <c r="D780" s="132"/>
      <c r="E780" s="132"/>
      <c r="F780" s="55"/>
      <c r="G780" s="132"/>
      <c r="H780" s="132"/>
      <c r="I780" s="132"/>
      <c r="J780" s="132"/>
      <c r="K780" s="132"/>
      <c r="L780" s="133"/>
      <c r="M780" s="134"/>
      <c r="N780" s="132"/>
      <c r="O780" s="132"/>
      <c r="P780" s="134" t="str">
        <f t="shared" ref="P780:Q843" si="174">IF($N780="fizinis asmuo","užpildykite","nepildyti")</f>
        <v>nepildyti</v>
      </c>
      <c r="Q780" s="135" t="str">
        <f t="shared" si="174"/>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68"/>
        <v>0</v>
      </c>
      <c r="BH780" s="54">
        <f t="shared" ref="BH780:BH843" si="175">IF($AF780&gt;0,YEAR($AF780),)</f>
        <v>0</v>
      </c>
      <c r="BI780" s="54">
        <f t="shared" si="169"/>
        <v>0</v>
      </c>
      <c r="BJ780" s="54">
        <f t="shared" si="170"/>
        <v>0</v>
      </c>
      <c r="BK780" s="54">
        <f t="shared" si="171"/>
        <v>0</v>
      </c>
      <c r="BL780" s="54">
        <f t="shared" ref="BL780:BL843" si="176">IF($AK780&gt;0,$AK780,)</f>
        <v>0</v>
      </c>
      <c r="BM780" s="54">
        <f t="shared" ref="BM780:BM843" si="177">IF($AL780&gt;0,$AL780,)</f>
        <v>0</v>
      </c>
      <c r="BN780" s="54" t="str">
        <f t="shared" ref="BN780:BN843" si="178">IF(BH780&gt;0,"taip","ne")</f>
        <v>ne</v>
      </c>
      <c r="BO780" s="54" t="str">
        <f t="shared" ref="BO780:BP843" si="179">IF(BI780&gt;0,"taip","ne")</f>
        <v>ne</v>
      </c>
      <c r="BP780" s="54" t="str">
        <f t="shared" si="179"/>
        <v>ne</v>
      </c>
      <c r="BQ780" s="54" t="str">
        <f t="shared" ref="BQ780:BQ843" si="180">IF(BL780&gt;0,"taip","ne")</f>
        <v>ne</v>
      </c>
      <c r="BR780" s="54" t="str">
        <f t="shared" ref="BR780:BR843" si="181">IF(BM780&gt;0,"taip","ne")</f>
        <v>ne</v>
      </c>
      <c r="BS780" s="54" t="str">
        <f t="shared" si="172"/>
        <v>ne</v>
      </c>
    </row>
    <row r="781" spans="2:71" x14ac:dyDescent="0.2">
      <c r="B781" s="54" t="e">
        <f>VLOOKUP(E781,'VPS1'!$J$10:$J$29,1,FALSE)</f>
        <v>#N/A</v>
      </c>
      <c r="C781" s="131" t="str">
        <f t="shared" si="173"/>
        <v/>
      </c>
      <c r="D781" s="132"/>
      <c r="E781" s="132"/>
      <c r="F781" s="55"/>
      <c r="G781" s="132"/>
      <c r="H781" s="132"/>
      <c r="I781" s="132"/>
      <c r="J781" s="132"/>
      <c r="K781" s="132"/>
      <c r="L781" s="133"/>
      <c r="M781" s="134"/>
      <c r="N781" s="132"/>
      <c r="O781" s="132"/>
      <c r="P781" s="134" t="str">
        <f t="shared" si="174"/>
        <v>nepildyti</v>
      </c>
      <c r="Q781" s="135" t="str">
        <f t="shared" si="174"/>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68"/>
        <v>0</v>
      </c>
      <c r="BH781" s="54">
        <f t="shared" si="175"/>
        <v>0</v>
      </c>
      <c r="BI781" s="54">
        <f t="shared" si="169"/>
        <v>0</v>
      </c>
      <c r="BJ781" s="54">
        <f t="shared" si="170"/>
        <v>0</v>
      </c>
      <c r="BK781" s="54">
        <f t="shared" si="171"/>
        <v>0</v>
      </c>
      <c r="BL781" s="54">
        <f t="shared" si="176"/>
        <v>0</v>
      </c>
      <c r="BM781" s="54">
        <f t="shared" si="177"/>
        <v>0</v>
      </c>
      <c r="BN781" s="54" t="str">
        <f t="shared" si="178"/>
        <v>ne</v>
      </c>
      <c r="BO781" s="54" t="str">
        <f t="shared" si="179"/>
        <v>ne</v>
      </c>
      <c r="BP781" s="54" t="str">
        <f t="shared" si="179"/>
        <v>ne</v>
      </c>
      <c r="BQ781" s="54" t="str">
        <f t="shared" si="180"/>
        <v>ne</v>
      </c>
      <c r="BR781" s="54" t="str">
        <f t="shared" si="181"/>
        <v>ne</v>
      </c>
      <c r="BS781" s="54" t="str">
        <f t="shared" si="172"/>
        <v>ne</v>
      </c>
    </row>
    <row r="782" spans="2:71" x14ac:dyDescent="0.2">
      <c r="B782" s="54" t="e">
        <f>VLOOKUP(E782,'VPS1'!$J$10:$J$29,1,FALSE)</f>
        <v>#N/A</v>
      </c>
      <c r="C782" s="131" t="str">
        <f t="shared" si="173"/>
        <v/>
      </c>
      <c r="D782" s="132"/>
      <c r="E782" s="132"/>
      <c r="F782" s="55"/>
      <c r="G782" s="132"/>
      <c r="H782" s="132"/>
      <c r="I782" s="132"/>
      <c r="J782" s="132"/>
      <c r="K782" s="132"/>
      <c r="L782" s="133"/>
      <c r="M782" s="134"/>
      <c r="N782" s="132"/>
      <c r="O782" s="132"/>
      <c r="P782" s="134" t="str">
        <f t="shared" si="174"/>
        <v>nepildyti</v>
      </c>
      <c r="Q782" s="135" t="str">
        <f t="shared" si="174"/>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si="168"/>
        <v>0</v>
      </c>
      <c r="BH782" s="54">
        <f t="shared" si="175"/>
        <v>0</v>
      </c>
      <c r="BI782" s="54">
        <f t="shared" si="169"/>
        <v>0</v>
      </c>
      <c r="BJ782" s="54">
        <f t="shared" si="170"/>
        <v>0</v>
      </c>
      <c r="BK782" s="54">
        <f t="shared" si="171"/>
        <v>0</v>
      </c>
      <c r="BL782" s="54">
        <f t="shared" si="176"/>
        <v>0</v>
      </c>
      <c r="BM782" s="54">
        <f t="shared" si="177"/>
        <v>0</v>
      </c>
      <c r="BN782" s="54" t="str">
        <f t="shared" si="178"/>
        <v>ne</v>
      </c>
      <c r="BO782" s="54" t="str">
        <f t="shared" si="179"/>
        <v>ne</v>
      </c>
      <c r="BP782" s="54" t="str">
        <f t="shared" si="179"/>
        <v>ne</v>
      </c>
      <c r="BQ782" s="54" t="str">
        <f t="shared" si="180"/>
        <v>ne</v>
      </c>
      <c r="BR782" s="54" t="str">
        <f t="shared" si="181"/>
        <v>ne</v>
      </c>
      <c r="BS782" s="54" t="str">
        <f t="shared" si="172"/>
        <v>ne</v>
      </c>
    </row>
    <row r="783" spans="2:71" x14ac:dyDescent="0.2">
      <c r="B783" s="54" t="e">
        <f>VLOOKUP(E783,'VPS1'!$J$10:$J$29,1,FALSE)</f>
        <v>#N/A</v>
      </c>
      <c r="C783" s="131" t="str">
        <f t="shared" si="173"/>
        <v/>
      </c>
      <c r="D783" s="132"/>
      <c r="E783" s="132"/>
      <c r="F783" s="55"/>
      <c r="G783" s="132"/>
      <c r="H783" s="132"/>
      <c r="I783" s="132"/>
      <c r="J783" s="132"/>
      <c r="K783" s="132"/>
      <c r="L783" s="133"/>
      <c r="M783" s="134"/>
      <c r="N783" s="132"/>
      <c r="O783" s="132"/>
      <c r="P783" s="134" t="str">
        <f t="shared" si="174"/>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8"/>
        <v>0</v>
      </c>
      <c r="BH783" s="54">
        <f t="shared" si="175"/>
        <v>0</v>
      </c>
      <c r="BI783" s="54">
        <f t="shared" si="169"/>
        <v>0</v>
      </c>
      <c r="BJ783" s="54">
        <f t="shared" si="170"/>
        <v>0</v>
      </c>
      <c r="BK783" s="54">
        <f t="shared" si="171"/>
        <v>0</v>
      </c>
      <c r="BL783" s="54">
        <f t="shared" si="176"/>
        <v>0</v>
      </c>
      <c r="BM783" s="54">
        <f t="shared" si="177"/>
        <v>0</v>
      </c>
      <c r="BN783" s="54" t="str">
        <f t="shared" si="178"/>
        <v>ne</v>
      </c>
      <c r="BO783" s="54" t="str">
        <f t="shared" si="179"/>
        <v>ne</v>
      </c>
      <c r="BP783" s="54" t="str">
        <f t="shared" si="179"/>
        <v>ne</v>
      </c>
      <c r="BQ783" s="54" t="str">
        <f t="shared" si="180"/>
        <v>ne</v>
      </c>
      <c r="BR783" s="54" t="str">
        <f t="shared" si="181"/>
        <v>ne</v>
      </c>
      <c r="BS783" s="54" t="str">
        <f t="shared" si="172"/>
        <v>ne</v>
      </c>
    </row>
    <row r="784" spans="2:71" x14ac:dyDescent="0.2">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ref="BG843:BG906" si="182">IF($F843&gt;0,YEAR($F843),)</f>
        <v>0</v>
      </c>
      <c r="BH843" s="54">
        <f t="shared" si="175"/>
        <v>0</v>
      </c>
      <c r="BI843" s="54">
        <f t="shared" ref="BI843:BI906" si="183">IF($AH843&gt;0,YEAR($AH843),)</f>
        <v>0</v>
      </c>
      <c r="BJ843" s="54">
        <f t="shared" ref="BJ843:BJ906" si="184">IF($AI843&gt;0,YEAR($AI843),)</f>
        <v>0</v>
      </c>
      <c r="BK843" s="54">
        <f t="shared" ref="BK843:BK906" si="185">IF($AJ843&gt;0,YEAR($AJ843),)</f>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ref="BS843:BS906" si="186">IF(BK843&gt;0,"taip","ne")</f>
        <v>ne</v>
      </c>
    </row>
    <row r="844" spans="2:71" x14ac:dyDescent="0.2">
      <c r="B844" s="54" t="e">
        <f>VLOOKUP(E844,'VPS1'!$J$10:$J$29,1,FALSE)</f>
        <v>#N/A</v>
      </c>
      <c r="C844" s="131" t="str">
        <f t="shared" ref="C844:C907" si="187">LEFT(E844,4)</f>
        <v/>
      </c>
      <c r="D844" s="132"/>
      <c r="E844" s="132"/>
      <c r="F844" s="55"/>
      <c r="G844" s="132"/>
      <c r="H844" s="132"/>
      <c r="I844" s="132"/>
      <c r="J844" s="132"/>
      <c r="K844" s="132"/>
      <c r="L844" s="133"/>
      <c r="M844" s="134"/>
      <c r="N844" s="132"/>
      <c r="O844" s="132"/>
      <c r="P844" s="134" t="str">
        <f t="shared" ref="P844:Q907" si="188">IF($N844="fizinis asmuo","užpildykite","nepildyti")</f>
        <v>nepildyti</v>
      </c>
      <c r="Q844" s="135" t="str">
        <f t="shared" si="188"/>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82"/>
        <v>0</v>
      </c>
      <c r="BH844" s="54">
        <f t="shared" ref="BH844:BH907" si="189">IF($AF844&gt;0,YEAR($AF844),)</f>
        <v>0</v>
      </c>
      <c r="BI844" s="54">
        <f t="shared" si="183"/>
        <v>0</v>
      </c>
      <c r="BJ844" s="54">
        <f t="shared" si="184"/>
        <v>0</v>
      </c>
      <c r="BK844" s="54">
        <f t="shared" si="185"/>
        <v>0</v>
      </c>
      <c r="BL844" s="54">
        <f t="shared" ref="BL844:BL907" si="190">IF($AK844&gt;0,$AK844,)</f>
        <v>0</v>
      </c>
      <c r="BM844" s="54">
        <f t="shared" ref="BM844:BM907" si="191">IF($AL844&gt;0,$AL844,)</f>
        <v>0</v>
      </c>
      <c r="BN844" s="54" t="str">
        <f t="shared" ref="BN844:BN907" si="192">IF(BH844&gt;0,"taip","ne")</f>
        <v>ne</v>
      </c>
      <c r="BO844" s="54" t="str">
        <f t="shared" ref="BO844:BP907" si="193">IF(BI844&gt;0,"taip","ne")</f>
        <v>ne</v>
      </c>
      <c r="BP844" s="54" t="str">
        <f t="shared" si="193"/>
        <v>ne</v>
      </c>
      <c r="BQ844" s="54" t="str">
        <f t="shared" ref="BQ844:BQ907" si="194">IF(BL844&gt;0,"taip","ne")</f>
        <v>ne</v>
      </c>
      <c r="BR844" s="54" t="str">
        <f t="shared" ref="BR844:BR907" si="195">IF(BM844&gt;0,"taip","ne")</f>
        <v>ne</v>
      </c>
      <c r="BS844" s="54" t="str">
        <f t="shared" si="186"/>
        <v>ne</v>
      </c>
    </row>
    <row r="845" spans="2:71" x14ac:dyDescent="0.2">
      <c r="B845" s="54" t="e">
        <f>VLOOKUP(E845,'VPS1'!$J$10:$J$29,1,FALSE)</f>
        <v>#N/A</v>
      </c>
      <c r="C845" s="131" t="str">
        <f t="shared" si="187"/>
        <v/>
      </c>
      <c r="D845" s="132"/>
      <c r="E845" s="132"/>
      <c r="F845" s="55"/>
      <c r="G845" s="132"/>
      <c r="H845" s="132"/>
      <c r="I845" s="132"/>
      <c r="J845" s="132"/>
      <c r="K845" s="132"/>
      <c r="L845" s="133"/>
      <c r="M845" s="134"/>
      <c r="N845" s="132"/>
      <c r="O845" s="132"/>
      <c r="P845" s="134" t="str">
        <f t="shared" si="188"/>
        <v>nepildyti</v>
      </c>
      <c r="Q845" s="135" t="str">
        <f t="shared" si="188"/>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82"/>
        <v>0</v>
      </c>
      <c r="BH845" s="54">
        <f t="shared" si="189"/>
        <v>0</v>
      </c>
      <c r="BI845" s="54">
        <f t="shared" si="183"/>
        <v>0</v>
      </c>
      <c r="BJ845" s="54">
        <f t="shared" si="184"/>
        <v>0</v>
      </c>
      <c r="BK845" s="54">
        <f t="shared" si="185"/>
        <v>0</v>
      </c>
      <c r="BL845" s="54">
        <f t="shared" si="190"/>
        <v>0</v>
      </c>
      <c r="BM845" s="54">
        <f t="shared" si="191"/>
        <v>0</v>
      </c>
      <c r="BN845" s="54" t="str">
        <f t="shared" si="192"/>
        <v>ne</v>
      </c>
      <c r="BO845" s="54" t="str">
        <f t="shared" si="193"/>
        <v>ne</v>
      </c>
      <c r="BP845" s="54" t="str">
        <f t="shared" si="193"/>
        <v>ne</v>
      </c>
      <c r="BQ845" s="54" t="str">
        <f t="shared" si="194"/>
        <v>ne</v>
      </c>
      <c r="BR845" s="54" t="str">
        <f t="shared" si="195"/>
        <v>ne</v>
      </c>
      <c r="BS845" s="54" t="str">
        <f t="shared" si="186"/>
        <v>ne</v>
      </c>
    </row>
    <row r="846" spans="2:71" x14ac:dyDescent="0.2">
      <c r="B846" s="54" t="e">
        <f>VLOOKUP(E846,'VPS1'!$J$10:$J$29,1,FALSE)</f>
        <v>#N/A</v>
      </c>
      <c r="C846" s="131" t="str">
        <f t="shared" si="187"/>
        <v/>
      </c>
      <c r="D846" s="132"/>
      <c r="E846" s="132"/>
      <c r="F846" s="55"/>
      <c r="G846" s="132"/>
      <c r="H846" s="132"/>
      <c r="I846" s="132"/>
      <c r="J846" s="132"/>
      <c r="K846" s="132"/>
      <c r="L846" s="133"/>
      <c r="M846" s="134"/>
      <c r="N846" s="132"/>
      <c r="O846" s="132"/>
      <c r="P846" s="134" t="str">
        <f t="shared" si="188"/>
        <v>nepildyti</v>
      </c>
      <c r="Q846" s="135" t="str">
        <f t="shared" si="188"/>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si="182"/>
        <v>0</v>
      </c>
      <c r="BH846" s="54">
        <f t="shared" si="189"/>
        <v>0</v>
      </c>
      <c r="BI846" s="54">
        <f t="shared" si="183"/>
        <v>0</v>
      </c>
      <c r="BJ846" s="54">
        <f t="shared" si="184"/>
        <v>0</v>
      </c>
      <c r="BK846" s="54">
        <f t="shared" si="185"/>
        <v>0</v>
      </c>
      <c r="BL846" s="54">
        <f t="shared" si="190"/>
        <v>0</v>
      </c>
      <c r="BM846" s="54">
        <f t="shared" si="191"/>
        <v>0</v>
      </c>
      <c r="BN846" s="54" t="str">
        <f t="shared" si="192"/>
        <v>ne</v>
      </c>
      <c r="BO846" s="54" t="str">
        <f t="shared" si="193"/>
        <v>ne</v>
      </c>
      <c r="BP846" s="54" t="str">
        <f t="shared" si="193"/>
        <v>ne</v>
      </c>
      <c r="BQ846" s="54" t="str">
        <f t="shared" si="194"/>
        <v>ne</v>
      </c>
      <c r="BR846" s="54" t="str">
        <f t="shared" si="195"/>
        <v>ne</v>
      </c>
      <c r="BS846" s="54" t="str">
        <f t="shared" si="186"/>
        <v>ne</v>
      </c>
    </row>
    <row r="847" spans="2:71" x14ac:dyDescent="0.2">
      <c r="B847" s="54" t="e">
        <f>VLOOKUP(E847,'VPS1'!$J$10:$J$29,1,FALSE)</f>
        <v>#N/A</v>
      </c>
      <c r="C847" s="131" t="str">
        <f t="shared" si="187"/>
        <v/>
      </c>
      <c r="D847" s="132"/>
      <c r="E847" s="132"/>
      <c r="F847" s="55"/>
      <c r="G847" s="132"/>
      <c r="H847" s="132"/>
      <c r="I847" s="132"/>
      <c r="J847" s="132"/>
      <c r="K847" s="132"/>
      <c r="L847" s="133"/>
      <c r="M847" s="134"/>
      <c r="N847" s="132"/>
      <c r="O847" s="132"/>
      <c r="P847" s="134" t="str">
        <f t="shared" si="188"/>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2"/>
        <v>0</v>
      </c>
      <c r="BH847" s="54">
        <f t="shared" si="189"/>
        <v>0</v>
      </c>
      <c r="BI847" s="54">
        <f t="shared" si="183"/>
        <v>0</v>
      </c>
      <c r="BJ847" s="54">
        <f t="shared" si="184"/>
        <v>0</v>
      </c>
      <c r="BK847" s="54">
        <f t="shared" si="185"/>
        <v>0</v>
      </c>
      <c r="BL847" s="54">
        <f t="shared" si="190"/>
        <v>0</v>
      </c>
      <c r="BM847" s="54">
        <f t="shared" si="191"/>
        <v>0</v>
      </c>
      <c r="BN847" s="54" t="str">
        <f t="shared" si="192"/>
        <v>ne</v>
      </c>
      <c r="BO847" s="54" t="str">
        <f t="shared" si="193"/>
        <v>ne</v>
      </c>
      <c r="BP847" s="54" t="str">
        <f t="shared" si="193"/>
        <v>ne</v>
      </c>
      <c r="BQ847" s="54" t="str">
        <f t="shared" si="194"/>
        <v>ne</v>
      </c>
      <c r="BR847" s="54" t="str">
        <f t="shared" si="195"/>
        <v>ne</v>
      </c>
      <c r="BS847" s="54" t="str">
        <f t="shared" si="186"/>
        <v>ne</v>
      </c>
    </row>
    <row r="848" spans="2:71" x14ac:dyDescent="0.2">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ref="BG907:BG917" si="196">IF($F907&gt;0,YEAR($F907),)</f>
        <v>0</v>
      </c>
      <c r="BH907" s="54">
        <f t="shared" si="189"/>
        <v>0</v>
      </c>
      <c r="BI907" s="54">
        <f t="shared" ref="BI907:BI970" si="197">IF($AH907&gt;0,YEAR($AH907),)</f>
        <v>0</v>
      </c>
      <c r="BJ907" s="54">
        <f t="shared" ref="BJ907:BJ917" si="198">IF($AI907&gt;0,YEAR($AI907),)</f>
        <v>0</v>
      </c>
      <c r="BK907" s="54">
        <f t="shared" ref="BK907:BK970" si="199">IF($AJ907&gt;0,YEAR($AJ907),)</f>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ref="BS907:BS970" si="200">IF(BK907&gt;0,"taip","ne")</f>
        <v>ne</v>
      </c>
    </row>
    <row r="908" spans="2:71" x14ac:dyDescent="0.2">
      <c r="B908" s="54" t="e">
        <f>VLOOKUP(E908,'VPS1'!$J$10:$J$29,1,FALSE)</f>
        <v>#N/A</v>
      </c>
      <c r="C908" s="131" t="str">
        <f t="shared" ref="C908:C971" si="201">LEFT(E908,4)</f>
        <v/>
      </c>
      <c r="D908" s="132"/>
      <c r="E908" s="132"/>
      <c r="F908" s="55"/>
      <c r="G908" s="132"/>
      <c r="H908" s="132"/>
      <c r="I908" s="132"/>
      <c r="J908" s="132"/>
      <c r="K908" s="132"/>
      <c r="L908" s="133"/>
      <c r="M908" s="134"/>
      <c r="N908" s="132"/>
      <c r="O908" s="132"/>
      <c r="P908" s="134" t="str">
        <f t="shared" ref="P908:Q971" si="202">IF($N908="fizinis asmuo","užpildykite","nepildyti")</f>
        <v>nepildyti</v>
      </c>
      <c r="Q908" s="135" t="str">
        <f t="shared" si="202"/>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96"/>
        <v>0</v>
      </c>
      <c r="BH908" s="54">
        <f t="shared" ref="BH908:BH971" si="203">IF($AF908&gt;0,YEAR($AF908),)</f>
        <v>0</v>
      </c>
      <c r="BI908" s="54">
        <f t="shared" si="197"/>
        <v>0</v>
      </c>
      <c r="BJ908" s="54">
        <f t="shared" si="198"/>
        <v>0</v>
      </c>
      <c r="BK908" s="54">
        <f t="shared" si="199"/>
        <v>0</v>
      </c>
      <c r="BL908" s="54">
        <f t="shared" ref="BL908:BL971" si="204">IF($AK908&gt;0,$AK908,)</f>
        <v>0</v>
      </c>
      <c r="BM908" s="54">
        <f t="shared" ref="BM908:BM971" si="205">IF($AL908&gt;0,$AL908,)</f>
        <v>0</v>
      </c>
      <c r="BN908" s="54" t="str">
        <f t="shared" ref="BN908:BN971" si="206">IF(BH908&gt;0,"taip","ne")</f>
        <v>ne</v>
      </c>
      <c r="BO908" s="54" t="str">
        <f t="shared" ref="BO908:BP971" si="207">IF(BI908&gt;0,"taip","ne")</f>
        <v>ne</v>
      </c>
      <c r="BP908" s="54" t="str">
        <f t="shared" si="207"/>
        <v>ne</v>
      </c>
      <c r="BQ908" s="54" t="str">
        <f t="shared" ref="BQ908:BQ971" si="208">IF(BL908&gt;0,"taip","ne")</f>
        <v>ne</v>
      </c>
      <c r="BR908" s="54" t="str">
        <f t="shared" ref="BR908:BR971" si="209">IF(BM908&gt;0,"taip","ne")</f>
        <v>ne</v>
      </c>
      <c r="BS908" s="54" t="str">
        <f t="shared" si="200"/>
        <v>ne</v>
      </c>
    </row>
    <row r="909" spans="2:71" x14ac:dyDescent="0.2">
      <c r="B909" s="54" t="e">
        <f>VLOOKUP(E909,'VPS1'!$J$10:$J$29,1,FALSE)</f>
        <v>#N/A</v>
      </c>
      <c r="C909" s="131" t="str">
        <f t="shared" si="201"/>
        <v/>
      </c>
      <c r="D909" s="132"/>
      <c r="E909" s="132"/>
      <c r="F909" s="55"/>
      <c r="G909" s="132"/>
      <c r="H909" s="132"/>
      <c r="I909" s="132"/>
      <c r="J909" s="132"/>
      <c r="K909" s="132"/>
      <c r="L909" s="133"/>
      <c r="M909" s="134"/>
      <c r="N909" s="132"/>
      <c r="O909" s="132"/>
      <c r="P909" s="134" t="str">
        <f t="shared" si="202"/>
        <v>nepildyti</v>
      </c>
      <c r="Q909" s="135" t="str">
        <f t="shared" si="202"/>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96"/>
        <v>0</v>
      </c>
      <c r="BH909" s="54">
        <f t="shared" si="203"/>
        <v>0</v>
      </c>
      <c r="BI909" s="54">
        <f t="shared" si="197"/>
        <v>0</v>
      </c>
      <c r="BJ909" s="54">
        <f t="shared" si="198"/>
        <v>0</v>
      </c>
      <c r="BK909" s="54">
        <f t="shared" si="199"/>
        <v>0</v>
      </c>
      <c r="BL909" s="54">
        <f t="shared" si="204"/>
        <v>0</v>
      </c>
      <c r="BM909" s="54">
        <f t="shared" si="205"/>
        <v>0</v>
      </c>
      <c r="BN909" s="54" t="str">
        <f t="shared" si="206"/>
        <v>ne</v>
      </c>
      <c r="BO909" s="54" t="str">
        <f t="shared" si="207"/>
        <v>ne</v>
      </c>
      <c r="BP909" s="54" t="str">
        <f t="shared" si="207"/>
        <v>ne</v>
      </c>
      <c r="BQ909" s="54" t="str">
        <f t="shared" si="208"/>
        <v>ne</v>
      </c>
      <c r="BR909" s="54" t="str">
        <f t="shared" si="209"/>
        <v>ne</v>
      </c>
      <c r="BS909" s="54" t="str">
        <f t="shared" si="200"/>
        <v>ne</v>
      </c>
    </row>
    <row r="910" spans="2:71" x14ac:dyDescent="0.2">
      <c r="B910" s="54" t="e">
        <f>VLOOKUP(E910,'VPS1'!$J$10:$J$29,1,FALSE)</f>
        <v>#N/A</v>
      </c>
      <c r="C910" s="131" t="str">
        <f t="shared" si="201"/>
        <v/>
      </c>
      <c r="D910" s="132"/>
      <c r="E910" s="132"/>
      <c r="F910" s="55"/>
      <c r="G910" s="132"/>
      <c r="H910" s="132"/>
      <c r="I910" s="132"/>
      <c r="J910" s="132"/>
      <c r="K910" s="132"/>
      <c r="L910" s="133"/>
      <c r="M910" s="134"/>
      <c r="N910" s="132"/>
      <c r="O910" s="132"/>
      <c r="P910" s="134" t="str">
        <f t="shared" si="202"/>
        <v>nepildyti</v>
      </c>
      <c r="Q910" s="135" t="str">
        <f t="shared" si="202"/>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si="196"/>
        <v>0</v>
      </c>
      <c r="BH910" s="54">
        <f t="shared" si="203"/>
        <v>0</v>
      </c>
      <c r="BI910" s="54">
        <f t="shared" si="197"/>
        <v>0</v>
      </c>
      <c r="BJ910" s="54">
        <f t="shared" si="198"/>
        <v>0</v>
      </c>
      <c r="BK910" s="54">
        <f t="shared" si="199"/>
        <v>0</v>
      </c>
      <c r="BL910" s="54">
        <f t="shared" si="204"/>
        <v>0</v>
      </c>
      <c r="BM910" s="54">
        <f t="shared" si="205"/>
        <v>0</v>
      </c>
      <c r="BN910" s="54" t="str">
        <f t="shared" si="206"/>
        <v>ne</v>
      </c>
      <c r="BO910" s="54" t="str">
        <f t="shared" si="207"/>
        <v>ne</v>
      </c>
      <c r="BP910" s="54" t="str">
        <f t="shared" si="207"/>
        <v>ne</v>
      </c>
      <c r="BQ910" s="54" t="str">
        <f t="shared" si="208"/>
        <v>ne</v>
      </c>
      <c r="BR910" s="54" t="str">
        <f t="shared" si="209"/>
        <v>ne</v>
      </c>
      <c r="BS910" s="54" t="str">
        <f t="shared" si="200"/>
        <v>ne</v>
      </c>
    </row>
    <row r="911" spans="2:71" x14ac:dyDescent="0.2">
      <c r="B911" s="54" t="e">
        <f>VLOOKUP(E911,'VPS1'!$J$10:$J$29,1,FALSE)</f>
        <v>#N/A</v>
      </c>
      <c r="C911" s="131" t="str">
        <f t="shared" si="201"/>
        <v/>
      </c>
      <c r="D911" s="132"/>
      <c r="E911" s="132"/>
      <c r="F911" s="55"/>
      <c r="G911" s="132"/>
      <c r="H911" s="132"/>
      <c r="I911" s="132"/>
      <c r="J911" s="132"/>
      <c r="K911" s="132"/>
      <c r="L911" s="133"/>
      <c r="M911" s="134"/>
      <c r="N911" s="132"/>
      <c r="O911" s="132"/>
      <c r="P911" s="134" t="str">
        <f t="shared" si="202"/>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6"/>
        <v>0</v>
      </c>
      <c r="BH911" s="54">
        <f t="shared" si="203"/>
        <v>0</v>
      </c>
      <c r="BI911" s="54">
        <f t="shared" si="197"/>
        <v>0</v>
      </c>
      <c r="BJ911" s="54">
        <f t="shared" si="198"/>
        <v>0</v>
      </c>
      <c r="BK911" s="54">
        <f t="shared" si="199"/>
        <v>0</v>
      </c>
      <c r="BL911" s="54">
        <f t="shared" si="204"/>
        <v>0</v>
      </c>
      <c r="BM911" s="54">
        <f t="shared" si="205"/>
        <v>0</v>
      </c>
      <c r="BN911" s="54" t="str">
        <f t="shared" si="206"/>
        <v>ne</v>
      </c>
      <c r="BO911" s="54" t="str">
        <f t="shared" si="207"/>
        <v>ne</v>
      </c>
      <c r="BP911" s="54" t="str">
        <f t="shared" si="207"/>
        <v>ne</v>
      </c>
      <c r="BQ911" s="54" t="str">
        <f t="shared" si="208"/>
        <v>ne</v>
      </c>
      <c r="BR911" s="54" t="str">
        <f t="shared" si="209"/>
        <v>ne</v>
      </c>
      <c r="BS911" s="54" t="str">
        <f t="shared" si="200"/>
        <v>ne</v>
      </c>
    </row>
    <row r="912" spans="2:71" x14ac:dyDescent="0.2">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s="144" customFormat="1" x14ac:dyDescent="0.2">
      <c r="A918" s="128"/>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IF($F918&gt;0,YEAR($F918),)</f>
        <v>0</v>
      </c>
      <c r="BH918" s="54">
        <f t="shared" si="203"/>
        <v>0</v>
      </c>
      <c r="BI918" s="54">
        <f t="shared" si="197"/>
        <v>0</v>
      </c>
      <c r="BJ918" s="54">
        <f>IF($AI918&gt;0,YEAR($AI918),)</f>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ref="BG919:BG982" si="210">IF($F919&gt;0,YEAR($F919),)</f>
        <v>0</v>
      </c>
      <c r="BH919" s="54">
        <f t="shared" si="203"/>
        <v>0</v>
      </c>
      <c r="BI919" s="54">
        <f t="shared" si="197"/>
        <v>0</v>
      </c>
      <c r="BJ919" s="54">
        <f t="shared" ref="BJ919:BJ982" si="211">IF($AI919&gt;0,YEAR($AI919),)</f>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210"/>
        <v>0</v>
      </c>
      <c r="BH920" s="54">
        <f t="shared" si="203"/>
        <v>0</v>
      </c>
      <c r="BI920" s="54">
        <f t="shared" si="197"/>
        <v>0</v>
      </c>
      <c r="BJ920" s="54">
        <f t="shared" si="211"/>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x14ac:dyDescent="0.2">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 t="shared" si="210"/>
        <v>0</v>
      </c>
      <c r="BH921" s="54">
        <f t="shared" si="203"/>
        <v>0</v>
      </c>
      <c r="BI921" s="54">
        <f t="shared" si="197"/>
        <v>0</v>
      </c>
      <c r="BJ921" s="54">
        <f t="shared" si="211"/>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si="210"/>
        <v>0</v>
      </c>
      <c r="BH922" s="54">
        <f t="shared" si="203"/>
        <v>0</v>
      </c>
      <c r="BI922" s="54">
        <f t="shared" si="197"/>
        <v>0</v>
      </c>
      <c r="BJ922" s="54">
        <f t="shared" si="211"/>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0"/>
        <v>0</v>
      </c>
      <c r="BH971" s="54">
        <f t="shared" si="203"/>
        <v>0</v>
      </c>
      <c r="BI971" s="54">
        <f t="shared" ref="BI971:BI1034" si="212">IF($AH971&gt;0,YEAR($AH971),)</f>
        <v>0</v>
      </c>
      <c r="BJ971" s="54">
        <f t="shared" si="211"/>
        <v>0</v>
      </c>
      <c r="BK971" s="54">
        <f t="shared" ref="BK971:BK1034" si="213">IF($AJ971&gt;0,YEAR($AJ971),)</f>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ref="BS971:BS1034" si="214">IF(BK971&gt;0,"taip","ne")</f>
        <v>ne</v>
      </c>
    </row>
    <row r="972" spans="2:71" x14ac:dyDescent="0.2">
      <c r="B972" s="54" t="e">
        <f>VLOOKUP(E972,'VPS1'!$J$10:$J$29,1,FALSE)</f>
        <v>#N/A</v>
      </c>
      <c r="C972" s="131" t="str">
        <f t="shared" ref="C972:C1035" si="215">LEFT(E972,4)</f>
        <v/>
      </c>
      <c r="D972" s="132"/>
      <c r="E972" s="132"/>
      <c r="F972" s="55"/>
      <c r="G972" s="132"/>
      <c r="H972" s="132"/>
      <c r="I972" s="132"/>
      <c r="J972" s="132"/>
      <c r="K972" s="132"/>
      <c r="L972" s="133"/>
      <c r="M972" s="134"/>
      <c r="N972" s="132"/>
      <c r="O972" s="132"/>
      <c r="P972" s="134" t="str">
        <f t="shared" ref="P972:Q1035" si="216">IF($N972="fizinis asmuo","užpildykite","nepildyti")</f>
        <v>nepildyti</v>
      </c>
      <c r="Q972" s="135" t="str">
        <f t="shared" si="216"/>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0"/>
        <v>0</v>
      </c>
      <c r="BH972" s="54">
        <f t="shared" ref="BH972:BH1035" si="217">IF($AF972&gt;0,YEAR($AF972),)</f>
        <v>0</v>
      </c>
      <c r="BI972" s="54">
        <f t="shared" si="212"/>
        <v>0</v>
      </c>
      <c r="BJ972" s="54">
        <f t="shared" si="211"/>
        <v>0</v>
      </c>
      <c r="BK972" s="54">
        <f t="shared" si="213"/>
        <v>0</v>
      </c>
      <c r="BL972" s="54">
        <f t="shared" ref="BL972:BL1035" si="218">IF($AK972&gt;0,$AK972,)</f>
        <v>0</v>
      </c>
      <c r="BM972" s="54">
        <f t="shared" ref="BM972:BM1035" si="219">IF($AL972&gt;0,$AL972,)</f>
        <v>0</v>
      </c>
      <c r="BN972" s="54" t="str">
        <f t="shared" ref="BN972:BN1035" si="220">IF(BH972&gt;0,"taip","ne")</f>
        <v>ne</v>
      </c>
      <c r="BO972" s="54" t="str">
        <f t="shared" ref="BO972:BP1035" si="221">IF(BI972&gt;0,"taip","ne")</f>
        <v>ne</v>
      </c>
      <c r="BP972" s="54" t="str">
        <f t="shared" si="221"/>
        <v>ne</v>
      </c>
      <c r="BQ972" s="54" t="str">
        <f t="shared" ref="BQ972:BQ1035" si="222">IF(BL972&gt;0,"taip","ne")</f>
        <v>ne</v>
      </c>
      <c r="BR972" s="54" t="str">
        <f t="shared" ref="BR972:BR1035" si="223">IF(BM972&gt;0,"taip","ne")</f>
        <v>ne</v>
      </c>
      <c r="BS972" s="54" t="str">
        <f t="shared" si="214"/>
        <v>ne</v>
      </c>
    </row>
    <row r="973" spans="2:71" x14ac:dyDescent="0.2">
      <c r="B973" s="54" t="e">
        <f>VLOOKUP(E973,'VPS1'!$J$10:$J$29,1,FALSE)</f>
        <v>#N/A</v>
      </c>
      <c r="C973" s="131" t="str">
        <f t="shared" si="215"/>
        <v/>
      </c>
      <c r="D973" s="132"/>
      <c r="E973" s="132"/>
      <c r="F973" s="55"/>
      <c r="G973" s="132"/>
      <c r="H973" s="132"/>
      <c r="I973" s="132"/>
      <c r="J973" s="132"/>
      <c r="K973" s="132"/>
      <c r="L973" s="133"/>
      <c r="M973" s="134"/>
      <c r="N973" s="132"/>
      <c r="O973" s="132"/>
      <c r="P973" s="134" t="str">
        <f t="shared" si="216"/>
        <v>nepildyti</v>
      </c>
      <c r="Q973" s="135" t="str">
        <f t="shared" si="216"/>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0"/>
        <v>0</v>
      </c>
      <c r="BH973" s="54">
        <f t="shared" si="217"/>
        <v>0</v>
      </c>
      <c r="BI973" s="54">
        <f t="shared" si="212"/>
        <v>0</v>
      </c>
      <c r="BJ973" s="54">
        <f t="shared" si="211"/>
        <v>0</v>
      </c>
      <c r="BK973" s="54">
        <f t="shared" si="213"/>
        <v>0</v>
      </c>
      <c r="BL973" s="54">
        <f t="shared" si="218"/>
        <v>0</v>
      </c>
      <c r="BM973" s="54">
        <f t="shared" si="219"/>
        <v>0</v>
      </c>
      <c r="BN973" s="54" t="str">
        <f t="shared" si="220"/>
        <v>ne</v>
      </c>
      <c r="BO973" s="54" t="str">
        <f t="shared" si="221"/>
        <v>ne</v>
      </c>
      <c r="BP973" s="54" t="str">
        <f t="shared" si="221"/>
        <v>ne</v>
      </c>
      <c r="BQ973" s="54" t="str">
        <f t="shared" si="222"/>
        <v>ne</v>
      </c>
      <c r="BR973" s="54" t="str">
        <f t="shared" si="223"/>
        <v>ne</v>
      </c>
      <c r="BS973" s="54" t="str">
        <f t="shared" si="214"/>
        <v>ne</v>
      </c>
    </row>
    <row r="974" spans="2:71" x14ac:dyDescent="0.2">
      <c r="B974" s="54" t="e">
        <f>VLOOKUP(E974,'VPS1'!$J$10:$J$29,1,FALSE)</f>
        <v>#N/A</v>
      </c>
      <c r="C974" s="131" t="str">
        <f t="shared" si="215"/>
        <v/>
      </c>
      <c r="D974" s="132"/>
      <c r="E974" s="132"/>
      <c r="F974" s="55"/>
      <c r="G974" s="132"/>
      <c r="H974" s="132"/>
      <c r="I974" s="132"/>
      <c r="J974" s="132"/>
      <c r="K974" s="132"/>
      <c r="L974" s="133"/>
      <c r="M974" s="134"/>
      <c r="N974" s="132"/>
      <c r="O974" s="132"/>
      <c r="P974" s="134" t="str">
        <f t="shared" si="216"/>
        <v>nepildyti</v>
      </c>
      <c r="Q974" s="135" t="str">
        <f t="shared" si="216"/>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0"/>
        <v>0</v>
      </c>
      <c r="BH974" s="54">
        <f t="shared" si="217"/>
        <v>0</v>
      </c>
      <c r="BI974" s="54">
        <f t="shared" si="212"/>
        <v>0</v>
      </c>
      <c r="BJ974" s="54">
        <f t="shared" si="211"/>
        <v>0</v>
      </c>
      <c r="BK974" s="54">
        <f t="shared" si="213"/>
        <v>0</v>
      </c>
      <c r="BL974" s="54">
        <f t="shared" si="218"/>
        <v>0</v>
      </c>
      <c r="BM974" s="54">
        <f t="shared" si="219"/>
        <v>0</v>
      </c>
      <c r="BN974" s="54" t="str">
        <f t="shared" si="220"/>
        <v>ne</v>
      </c>
      <c r="BO974" s="54" t="str">
        <f t="shared" si="221"/>
        <v>ne</v>
      </c>
      <c r="BP974" s="54" t="str">
        <f t="shared" si="221"/>
        <v>ne</v>
      </c>
      <c r="BQ974" s="54" t="str">
        <f t="shared" si="222"/>
        <v>ne</v>
      </c>
      <c r="BR974" s="54" t="str">
        <f t="shared" si="223"/>
        <v>ne</v>
      </c>
      <c r="BS974" s="54" t="str">
        <f t="shared" si="214"/>
        <v>ne</v>
      </c>
    </row>
    <row r="975" spans="2:71" x14ac:dyDescent="0.2">
      <c r="B975" s="54" t="e">
        <f>VLOOKUP(E975,'VPS1'!$J$10:$J$29,1,FALSE)</f>
        <v>#N/A</v>
      </c>
      <c r="C975" s="131" t="str">
        <f t="shared" si="215"/>
        <v/>
      </c>
      <c r="D975" s="132"/>
      <c r="E975" s="132"/>
      <c r="F975" s="55"/>
      <c r="G975" s="132"/>
      <c r="H975" s="132"/>
      <c r="I975" s="132"/>
      <c r="J975" s="132"/>
      <c r="K975" s="132"/>
      <c r="L975" s="133"/>
      <c r="M975" s="134"/>
      <c r="N975" s="132"/>
      <c r="O975" s="132"/>
      <c r="P975" s="134" t="str">
        <f t="shared" si="216"/>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0"/>
        <v>0</v>
      </c>
      <c r="BH975" s="54">
        <f t="shared" si="217"/>
        <v>0</v>
      </c>
      <c r="BI975" s="54">
        <f t="shared" si="212"/>
        <v>0</v>
      </c>
      <c r="BJ975" s="54">
        <f t="shared" si="211"/>
        <v>0</v>
      </c>
      <c r="BK975" s="54">
        <f t="shared" si="213"/>
        <v>0</v>
      </c>
      <c r="BL975" s="54">
        <f t="shared" si="218"/>
        <v>0</v>
      </c>
      <c r="BM975" s="54">
        <f t="shared" si="219"/>
        <v>0</v>
      </c>
      <c r="BN975" s="54" t="str">
        <f t="shared" si="220"/>
        <v>ne</v>
      </c>
      <c r="BO975" s="54" t="str">
        <f t="shared" si="221"/>
        <v>ne</v>
      </c>
      <c r="BP975" s="54" t="str">
        <f t="shared" si="221"/>
        <v>ne</v>
      </c>
      <c r="BQ975" s="54" t="str">
        <f t="shared" si="222"/>
        <v>ne</v>
      </c>
      <c r="BR975" s="54" t="str">
        <f t="shared" si="223"/>
        <v>ne</v>
      </c>
      <c r="BS975" s="54" t="str">
        <f t="shared" si="214"/>
        <v>ne</v>
      </c>
    </row>
    <row r="976" spans="2:71" x14ac:dyDescent="0.2">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ref="BG983:BG1046" si="224">IF($F983&gt;0,YEAR($F983),)</f>
        <v>0</v>
      </c>
      <c r="BH983" s="54">
        <f t="shared" si="217"/>
        <v>0</v>
      </c>
      <c r="BI983" s="54">
        <f t="shared" si="212"/>
        <v>0</v>
      </c>
      <c r="BJ983" s="54">
        <f t="shared" ref="BJ983:BJ1046" si="225">IF($AI983&gt;0,YEAR($AI983),)</f>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24"/>
        <v>0</v>
      </c>
      <c r="BH984" s="54">
        <f t="shared" si="217"/>
        <v>0</v>
      </c>
      <c r="BI984" s="54">
        <f t="shared" si="212"/>
        <v>0</v>
      </c>
      <c r="BJ984" s="54">
        <f t="shared" si="225"/>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24"/>
        <v>0</v>
      </c>
      <c r="BH985" s="54">
        <f t="shared" si="217"/>
        <v>0</v>
      </c>
      <c r="BI985" s="54">
        <f t="shared" si="212"/>
        <v>0</v>
      </c>
      <c r="BJ985" s="54">
        <f t="shared" si="225"/>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si="224"/>
        <v>0</v>
      </c>
      <c r="BH986" s="54">
        <f t="shared" si="217"/>
        <v>0</v>
      </c>
      <c r="BI986" s="54">
        <f t="shared" si="212"/>
        <v>0</v>
      </c>
      <c r="BJ986" s="54">
        <f t="shared" si="225"/>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4"/>
        <v>0</v>
      </c>
      <c r="BH1035" s="54">
        <f t="shared" si="217"/>
        <v>0</v>
      </c>
      <c r="BI1035" s="54">
        <f t="shared" ref="BI1035:BI1098" si="226">IF($AH1035&gt;0,YEAR($AH1035),)</f>
        <v>0</v>
      </c>
      <c r="BJ1035" s="54">
        <f t="shared" si="225"/>
        <v>0</v>
      </c>
      <c r="BK1035" s="54">
        <f t="shared" ref="BK1035:BK1098" si="227">IF($AJ1035&gt;0,YEAR($AJ1035),)</f>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ref="BS1035:BS1098" si="228">IF(BK1035&gt;0,"taip","ne")</f>
        <v>ne</v>
      </c>
    </row>
    <row r="1036" spans="2:71" x14ac:dyDescent="0.2">
      <c r="B1036" s="54" t="e">
        <f>VLOOKUP(E1036,'VPS1'!$J$10:$J$29,1,FALSE)</f>
        <v>#N/A</v>
      </c>
      <c r="C1036" s="131" t="str">
        <f t="shared" ref="C1036:C1099" si="229">LEFT(E1036,4)</f>
        <v/>
      </c>
      <c r="D1036" s="132"/>
      <c r="E1036" s="132"/>
      <c r="F1036" s="55"/>
      <c r="G1036" s="132"/>
      <c r="H1036" s="132"/>
      <c r="I1036" s="132"/>
      <c r="J1036" s="132"/>
      <c r="K1036" s="132"/>
      <c r="L1036" s="133"/>
      <c r="M1036" s="134"/>
      <c r="N1036" s="132"/>
      <c r="O1036" s="132"/>
      <c r="P1036" s="134" t="str">
        <f t="shared" ref="P1036:Q1099" si="230">IF($N1036="fizinis asmuo","užpildykite","nepildyti")</f>
        <v>nepildyti</v>
      </c>
      <c r="Q1036" s="135" t="str">
        <f t="shared" si="230"/>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4"/>
        <v>0</v>
      </c>
      <c r="BH1036" s="54">
        <f t="shared" ref="BH1036:BH1099" si="231">IF($AF1036&gt;0,YEAR($AF1036),)</f>
        <v>0</v>
      </c>
      <c r="BI1036" s="54">
        <f t="shared" si="226"/>
        <v>0</v>
      </c>
      <c r="BJ1036" s="54">
        <f t="shared" si="225"/>
        <v>0</v>
      </c>
      <c r="BK1036" s="54">
        <f t="shared" si="227"/>
        <v>0</v>
      </c>
      <c r="BL1036" s="54">
        <f t="shared" ref="BL1036:BL1099" si="232">IF($AK1036&gt;0,$AK1036,)</f>
        <v>0</v>
      </c>
      <c r="BM1036" s="54">
        <f t="shared" ref="BM1036:BM1099" si="233">IF($AL1036&gt;0,$AL1036,)</f>
        <v>0</v>
      </c>
      <c r="BN1036" s="54" t="str">
        <f t="shared" ref="BN1036:BN1099" si="234">IF(BH1036&gt;0,"taip","ne")</f>
        <v>ne</v>
      </c>
      <c r="BO1036" s="54" t="str">
        <f t="shared" ref="BO1036:BP1099" si="235">IF(BI1036&gt;0,"taip","ne")</f>
        <v>ne</v>
      </c>
      <c r="BP1036" s="54" t="str">
        <f t="shared" si="235"/>
        <v>ne</v>
      </c>
      <c r="BQ1036" s="54" t="str">
        <f t="shared" ref="BQ1036:BQ1099" si="236">IF(BL1036&gt;0,"taip","ne")</f>
        <v>ne</v>
      </c>
      <c r="BR1036" s="54" t="str">
        <f t="shared" ref="BR1036:BR1099" si="237">IF(BM1036&gt;0,"taip","ne")</f>
        <v>ne</v>
      </c>
      <c r="BS1036" s="54" t="str">
        <f t="shared" si="228"/>
        <v>ne</v>
      </c>
    </row>
    <row r="1037" spans="2:71" x14ac:dyDescent="0.2">
      <c r="B1037" s="54" t="e">
        <f>VLOOKUP(E1037,'VPS1'!$J$10:$J$29,1,FALSE)</f>
        <v>#N/A</v>
      </c>
      <c r="C1037" s="131" t="str">
        <f t="shared" si="229"/>
        <v/>
      </c>
      <c r="D1037" s="132"/>
      <c r="E1037" s="132"/>
      <c r="F1037" s="55"/>
      <c r="G1037" s="132"/>
      <c r="H1037" s="132"/>
      <c r="I1037" s="132"/>
      <c r="J1037" s="132"/>
      <c r="K1037" s="132"/>
      <c r="L1037" s="133"/>
      <c r="M1037" s="134"/>
      <c r="N1037" s="132"/>
      <c r="O1037" s="132"/>
      <c r="P1037" s="134" t="str">
        <f t="shared" si="230"/>
        <v>nepildyti</v>
      </c>
      <c r="Q1037" s="135" t="str">
        <f t="shared" si="230"/>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4"/>
        <v>0</v>
      </c>
      <c r="BH1037" s="54">
        <f t="shared" si="231"/>
        <v>0</v>
      </c>
      <c r="BI1037" s="54">
        <f t="shared" si="226"/>
        <v>0</v>
      </c>
      <c r="BJ1037" s="54">
        <f t="shared" si="225"/>
        <v>0</v>
      </c>
      <c r="BK1037" s="54">
        <f t="shared" si="227"/>
        <v>0</v>
      </c>
      <c r="BL1037" s="54">
        <f t="shared" si="232"/>
        <v>0</v>
      </c>
      <c r="BM1037" s="54">
        <f t="shared" si="233"/>
        <v>0</v>
      </c>
      <c r="BN1037" s="54" t="str">
        <f t="shared" si="234"/>
        <v>ne</v>
      </c>
      <c r="BO1037" s="54" t="str">
        <f t="shared" si="235"/>
        <v>ne</v>
      </c>
      <c r="BP1037" s="54" t="str">
        <f t="shared" si="235"/>
        <v>ne</v>
      </c>
      <c r="BQ1037" s="54" t="str">
        <f t="shared" si="236"/>
        <v>ne</v>
      </c>
      <c r="BR1037" s="54" t="str">
        <f t="shared" si="237"/>
        <v>ne</v>
      </c>
      <c r="BS1037" s="54" t="str">
        <f t="shared" si="228"/>
        <v>ne</v>
      </c>
    </row>
    <row r="1038" spans="2:71" x14ac:dyDescent="0.2">
      <c r="B1038" s="54" t="e">
        <f>VLOOKUP(E1038,'VPS1'!$J$10:$J$29,1,FALSE)</f>
        <v>#N/A</v>
      </c>
      <c r="C1038" s="131" t="str">
        <f t="shared" si="229"/>
        <v/>
      </c>
      <c r="D1038" s="132"/>
      <c r="E1038" s="132"/>
      <c r="F1038" s="55"/>
      <c r="G1038" s="132"/>
      <c r="H1038" s="132"/>
      <c r="I1038" s="132"/>
      <c r="J1038" s="132"/>
      <c r="K1038" s="132"/>
      <c r="L1038" s="133"/>
      <c r="M1038" s="134"/>
      <c r="N1038" s="132"/>
      <c r="O1038" s="132"/>
      <c r="P1038" s="134" t="str">
        <f t="shared" si="230"/>
        <v>nepildyti</v>
      </c>
      <c r="Q1038" s="135" t="str">
        <f t="shared" si="230"/>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4"/>
        <v>0</v>
      </c>
      <c r="BH1038" s="54">
        <f t="shared" si="231"/>
        <v>0</v>
      </c>
      <c r="BI1038" s="54">
        <f t="shared" si="226"/>
        <v>0</v>
      </c>
      <c r="BJ1038" s="54">
        <f t="shared" si="225"/>
        <v>0</v>
      </c>
      <c r="BK1038" s="54">
        <f t="shared" si="227"/>
        <v>0</v>
      </c>
      <c r="BL1038" s="54">
        <f t="shared" si="232"/>
        <v>0</v>
      </c>
      <c r="BM1038" s="54">
        <f t="shared" si="233"/>
        <v>0</v>
      </c>
      <c r="BN1038" s="54" t="str">
        <f t="shared" si="234"/>
        <v>ne</v>
      </c>
      <c r="BO1038" s="54" t="str">
        <f t="shared" si="235"/>
        <v>ne</v>
      </c>
      <c r="BP1038" s="54" t="str">
        <f t="shared" si="235"/>
        <v>ne</v>
      </c>
      <c r="BQ1038" s="54" t="str">
        <f t="shared" si="236"/>
        <v>ne</v>
      </c>
      <c r="BR1038" s="54" t="str">
        <f t="shared" si="237"/>
        <v>ne</v>
      </c>
      <c r="BS1038" s="54" t="str">
        <f t="shared" si="228"/>
        <v>ne</v>
      </c>
    </row>
    <row r="1039" spans="2:71" x14ac:dyDescent="0.2">
      <c r="B1039" s="54" t="e">
        <f>VLOOKUP(E1039,'VPS1'!$J$10:$J$29,1,FALSE)</f>
        <v>#N/A</v>
      </c>
      <c r="C1039" s="131" t="str">
        <f t="shared" si="229"/>
        <v/>
      </c>
      <c r="D1039" s="132"/>
      <c r="E1039" s="132"/>
      <c r="F1039" s="55"/>
      <c r="G1039" s="132"/>
      <c r="H1039" s="132"/>
      <c r="I1039" s="132"/>
      <c r="J1039" s="132"/>
      <c r="K1039" s="132"/>
      <c r="L1039" s="133"/>
      <c r="M1039" s="134"/>
      <c r="N1039" s="132"/>
      <c r="O1039" s="132"/>
      <c r="P1039" s="134" t="str">
        <f t="shared" si="230"/>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4"/>
        <v>0</v>
      </c>
      <c r="BH1039" s="54">
        <f t="shared" si="231"/>
        <v>0</v>
      </c>
      <c r="BI1039" s="54">
        <f t="shared" si="226"/>
        <v>0</v>
      </c>
      <c r="BJ1039" s="54">
        <f t="shared" si="225"/>
        <v>0</v>
      </c>
      <c r="BK1039" s="54">
        <f t="shared" si="227"/>
        <v>0</v>
      </c>
      <c r="BL1039" s="54">
        <f t="shared" si="232"/>
        <v>0</v>
      </c>
      <c r="BM1039" s="54">
        <f t="shared" si="233"/>
        <v>0</v>
      </c>
      <c r="BN1039" s="54" t="str">
        <f t="shared" si="234"/>
        <v>ne</v>
      </c>
      <c r="BO1039" s="54" t="str">
        <f t="shared" si="235"/>
        <v>ne</v>
      </c>
      <c r="BP1039" s="54" t="str">
        <f t="shared" si="235"/>
        <v>ne</v>
      </c>
      <c r="BQ1039" s="54" t="str">
        <f t="shared" si="236"/>
        <v>ne</v>
      </c>
      <c r="BR1039" s="54" t="str">
        <f t="shared" si="237"/>
        <v>ne</v>
      </c>
      <c r="BS1039" s="54" t="str">
        <f t="shared" si="228"/>
        <v>ne</v>
      </c>
    </row>
    <row r="1040" spans="2:71" x14ac:dyDescent="0.2">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ref="BG1047:BG1110" si="238">IF($F1047&gt;0,YEAR($F1047),)</f>
        <v>0</v>
      </c>
      <c r="BH1047" s="54">
        <f t="shared" si="231"/>
        <v>0</v>
      </c>
      <c r="BI1047" s="54">
        <f t="shared" si="226"/>
        <v>0</v>
      </c>
      <c r="BJ1047" s="54">
        <f t="shared" ref="BJ1047:BJ1110" si="239">IF($AI1047&gt;0,YEAR($AI1047),)</f>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38"/>
        <v>0</v>
      </c>
      <c r="BH1048" s="54">
        <f t="shared" si="231"/>
        <v>0</v>
      </c>
      <c r="BI1048" s="54">
        <f t="shared" si="226"/>
        <v>0</v>
      </c>
      <c r="BJ1048" s="54">
        <f t="shared" si="239"/>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38"/>
        <v>0</v>
      </c>
      <c r="BH1049" s="54">
        <f t="shared" si="231"/>
        <v>0</v>
      </c>
      <c r="BI1049" s="54">
        <f t="shared" si="226"/>
        <v>0</v>
      </c>
      <c r="BJ1049" s="54">
        <f t="shared" si="239"/>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si="238"/>
        <v>0</v>
      </c>
      <c r="BH1050" s="54">
        <f t="shared" si="231"/>
        <v>0</v>
      </c>
      <c r="BI1050" s="54">
        <f t="shared" si="226"/>
        <v>0</v>
      </c>
      <c r="BJ1050" s="54">
        <f t="shared" si="239"/>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8"/>
        <v>0</v>
      </c>
      <c r="BH1099" s="54">
        <f t="shared" si="231"/>
        <v>0</v>
      </c>
      <c r="BI1099" s="54">
        <f t="shared" ref="BI1099:BI1162" si="240">IF($AH1099&gt;0,YEAR($AH1099),)</f>
        <v>0</v>
      </c>
      <c r="BJ1099" s="54">
        <f t="shared" si="239"/>
        <v>0</v>
      </c>
      <c r="BK1099" s="54">
        <f t="shared" ref="BK1099:BK1162" si="241">IF($AJ1099&gt;0,YEAR($AJ1099),)</f>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ref="BS1099:BS1162" si="242">IF(BK1099&gt;0,"taip","ne")</f>
        <v>ne</v>
      </c>
    </row>
    <row r="1100" spans="2:71" x14ac:dyDescent="0.2">
      <c r="B1100" s="54" t="e">
        <f>VLOOKUP(E1100,'VPS1'!$J$10:$J$29,1,FALSE)</f>
        <v>#N/A</v>
      </c>
      <c r="C1100" s="131" t="str">
        <f t="shared" ref="C1100:C1163" si="243">LEFT(E1100,4)</f>
        <v/>
      </c>
      <c r="D1100" s="132"/>
      <c r="E1100" s="132"/>
      <c r="F1100" s="55"/>
      <c r="G1100" s="132"/>
      <c r="H1100" s="132"/>
      <c r="I1100" s="132"/>
      <c r="J1100" s="132"/>
      <c r="K1100" s="132"/>
      <c r="L1100" s="133"/>
      <c r="M1100" s="134"/>
      <c r="N1100" s="132"/>
      <c r="O1100" s="132"/>
      <c r="P1100" s="134" t="str">
        <f t="shared" ref="P1100:Q1163" si="244">IF($N1100="fizinis asmuo","užpildykite","nepildyti")</f>
        <v>nepildyti</v>
      </c>
      <c r="Q1100" s="135" t="str">
        <f t="shared" si="244"/>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8"/>
        <v>0</v>
      </c>
      <c r="BH1100" s="54">
        <f t="shared" ref="BH1100:BH1163" si="245">IF($AF1100&gt;0,YEAR($AF1100),)</f>
        <v>0</v>
      </c>
      <c r="BI1100" s="54">
        <f t="shared" si="240"/>
        <v>0</v>
      </c>
      <c r="BJ1100" s="54">
        <f t="shared" si="239"/>
        <v>0</v>
      </c>
      <c r="BK1100" s="54">
        <f t="shared" si="241"/>
        <v>0</v>
      </c>
      <c r="BL1100" s="54">
        <f t="shared" ref="BL1100:BL1163" si="246">IF($AK1100&gt;0,$AK1100,)</f>
        <v>0</v>
      </c>
      <c r="BM1100" s="54">
        <f t="shared" ref="BM1100:BM1163" si="247">IF($AL1100&gt;0,$AL1100,)</f>
        <v>0</v>
      </c>
      <c r="BN1100" s="54" t="str">
        <f t="shared" ref="BN1100:BN1163" si="248">IF(BH1100&gt;0,"taip","ne")</f>
        <v>ne</v>
      </c>
      <c r="BO1100" s="54" t="str">
        <f t="shared" ref="BO1100:BP1163" si="249">IF(BI1100&gt;0,"taip","ne")</f>
        <v>ne</v>
      </c>
      <c r="BP1100" s="54" t="str">
        <f t="shared" si="249"/>
        <v>ne</v>
      </c>
      <c r="BQ1100" s="54" t="str">
        <f t="shared" ref="BQ1100:BQ1163" si="250">IF(BL1100&gt;0,"taip","ne")</f>
        <v>ne</v>
      </c>
      <c r="BR1100" s="54" t="str">
        <f t="shared" ref="BR1100:BR1163" si="251">IF(BM1100&gt;0,"taip","ne")</f>
        <v>ne</v>
      </c>
      <c r="BS1100" s="54" t="str">
        <f t="shared" si="242"/>
        <v>ne</v>
      </c>
    </row>
    <row r="1101" spans="2:71" x14ac:dyDescent="0.2">
      <c r="B1101" s="54" t="e">
        <f>VLOOKUP(E1101,'VPS1'!$J$10:$J$29,1,FALSE)</f>
        <v>#N/A</v>
      </c>
      <c r="C1101" s="131" t="str">
        <f t="shared" si="243"/>
        <v/>
      </c>
      <c r="D1101" s="132"/>
      <c r="E1101" s="132"/>
      <c r="F1101" s="55"/>
      <c r="G1101" s="132"/>
      <c r="H1101" s="132"/>
      <c r="I1101" s="132"/>
      <c r="J1101" s="132"/>
      <c r="K1101" s="132"/>
      <c r="L1101" s="133"/>
      <c r="M1101" s="134"/>
      <c r="N1101" s="132"/>
      <c r="O1101" s="132"/>
      <c r="P1101" s="134" t="str">
        <f t="shared" si="244"/>
        <v>nepildyti</v>
      </c>
      <c r="Q1101" s="135" t="str">
        <f t="shared" si="244"/>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8"/>
        <v>0</v>
      </c>
      <c r="BH1101" s="54">
        <f t="shared" si="245"/>
        <v>0</v>
      </c>
      <c r="BI1101" s="54">
        <f t="shared" si="240"/>
        <v>0</v>
      </c>
      <c r="BJ1101" s="54">
        <f t="shared" si="239"/>
        <v>0</v>
      </c>
      <c r="BK1101" s="54">
        <f t="shared" si="241"/>
        <v>0</v>
      </c>
      <c r="BL1101" s="54">
        <f t="shared" si="246"/>
        <v>0</v>
      </c>
      <c r="BM1101" s="54">
        <f t="shared" si="247"/>
        <v>0</v>
      </c>
      <c r="BN1101" s="54" t="str">
        <f t="shared" si="248"/>
        <v>ne</v>
      </c>
      <c r="BO1101" s="54" t="str">
        <f t="shared" si="249"/>
        <v>ne</v>
      </c>
      <c r="BP1101" s="54" t="str">
        <f t="shared" si="249"/>
        <v>ne</v>
      </c>
      <c r="BQ1101" s="54" t="str">
        <f t="shared" si="250"/>
        <v>ne</v>
      </c>
      <c r="BR1101" s="54" t="str">
        <f t="shared" si="251"/>
        <v>ne</v>
      </c>
      <c r="BS1101" s="54" t="str">
        <f t="shared" si="242"/>
        <v>ne</v>
      </c>
    </row>
    <row r="1102" spans="2:71" x14ac:dyDescent="0.2">
      <c r="B1102" s="54" t="e">
        <f>VLOOKUP(E1102,'VPS1'!$J$10:$J$29,1,FALSE)</f>
        <v>#N/A</v>
      </c>
      <c r="C1102" s="131" t="str">
        <f t="shared" si="243"/>
        <v/>
      </c>
      <c r="D1102" s="132"/>
      <c r="E1102" s="132"/>
      <c r="F1102" s="55"/>
      <c r="G1102" s="132"/>
      <c r="H1102" s="132"/>
      <c r="I1102" s="132"/>
      <c r="J1102" s="132"/>
      <c r="K1102" s="132"/>
      <c r="L1102" s="133"/>
      <c r="M1102" s="134"/>
      <c r="N1102" s="132"/>
      <c r="O1102" s="132"/>
      <c r="P1102" s="134" t="str">
        <f t="shared" si="244"/>
        <v>nepildyti</v>
      </c>
      <c r="Q1102" s="135" t="str">
        <f t="shared" si="244"/>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8"/>
        <v>0</v>
      </c>
      <c r="BH1102" s="54">
        <f t="shared" si="245"/>
        <v>0</v>
      </c>
      <c r="BI1102" s="54">
        <f t="shared" si="240"/>
        <v>0</v>
      </c>
      <c r="BJ1102" s="54">
        <f t="shared" si="239"/>
        <v>0</v>
      </c>
      <c r="BK1102" s="54">
        <f t="shared" si="241"/>
        <v>0</v>
      </c>
      <c r="BL1102" s="54">
        <f t="shared" si="246"/>
        <v>0</v>
      </c>
      <c r="BM1102" s="54">
        <f t="shared" si="247"/>
        <v>0</v>
      </c>
      <c r="BN1102" s="54" t="str">
        <f t="shared" si="248"/>
        <v>ne</v>
      </c>
      <c r="BO1102" s="54" t="str">
        <f t="shared" si="249"/>
        <v>ne</v>
      </c>
      <c r="BP1102" s="54" t="str">
        <f t="shared" si="249"/>
        <v>ne</v>
      </c>
      <c r="BQ1102" s="54" t="str">
        <f t="shared" si="250"/>
        <v>ne</v>
      </c>
      <c r="BR1102" s="54" t="str">
        <f t="shared" si="251"/>
        <v>ne</v>
      </c>
      <c r="BS1102" s="54" t="str">
        <f t="shared" si="242"/>
        <v>ne</v>
      </c>
    </row>
    <row r="1103" spans="2:71" x14ac:dyDescent="0.2">
      <c r="B1103" s="54" t="e">
        <f>VLOOKUP(E1103,'VPS1'!$J$10:$J$29,1,FALSE)</f>
        <v>#N/A</v>
      </c>
      <c r="C1103" s="131" t="str">
        <f t="shared" si="243"/>
        <v/>
      </c>
      <c r="D1103" s="132"/>
      <c r="E1103" s="132"/>
      <c r="F1103" s="55"/>
      <c r="G1103" s="132"/>
      <c r="H1103" s="132"/>
      <c r="I1103" s="132"/>
      <c r="J1103" s="132"/>
      <c r="K1103" s="132"/>
      <c r="L1103" s="133"/>
      <c r="M1103" s="134"/>
      <c r="N1103" s="132"/>
      <c r="O1103" s="132"/>
      <c r="P1103" s="134" t="str">
        <f t="shared" si="244"/>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8"/>
        <v>0</v>
      </c>
      <c r="BH1103" s="54">
        <f t="shared" si="245"/>
        <v>0</v>
      </c>
      <c r="BI1103" s="54">
        <f t="shared" si="240"/>
        <v>0</v>
      </c>
      <c r="BJ1103" s="54">
        <f t="shared" si="239"/>
        <v>0</v>
      </c>
      <c r="BK1103" s="54">
        <f t="shared" si="241"/>
        <v>0</v>
      </c>
      <c r="BL1103" s="54">
        <f t="shared" si="246"/>
        <v>0</v>
      </c>
      <c r="BM1103" s="54">
        <f t="shared" si="247"/>
        <v>0</v>
      </c>
      <c r="BN1103" s="54" t="str">
        <f t="shared" si="248"/>
        <v>ne</v>
      </c>
      <c r="BO1103" s="54" t="str">
        <f t="shared" si="249"/>
        <v>ne</v>
      </c>
      <c r="BP1103" s="54" t="str">
        <f t="shared" si="249"/>
        <v>ne</v>
      </c>
      <c r="BQ1103" s="54" t="str">
        <f t="shared" si="250"/>
        <v>ne</v>
      </c>
      <c r="BR1103" s="54" t="str">
        <f t="shared" si="251"/>
        <v>ne</v>
      </c>
      <c r="BS1103" s="54" t="str">
        <f t="shared" si="242"/>
        <v>ne</v>
      </c>
    </row>
    <row r="1104" spans="2:71" x14ac:dyDescent="0.2">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ref="BG1111:BG1174" si="252">IF($F1111&gt;0,YEAR($F1111),)</f>
        <v>0</v>
      </c>
      <c r="BH1111" s="54">
        <f t="shared" si="245"/>
        <v>0</v>
      </c>
      <c r="BI1111" s="54">
        <f t="shared" si="240"/>
        <v>0</v>
      </c>
      <c r="BJ1111" s="54">
        <f t="shared" ref="BJ1111:BJ1174" si="253">IF($AI1111&gt;0,YEAR($AI1111),)</f>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52"/>
        <v>0</v>
      </c>
      <c r="BH1112" s="54">
        <f t="shared" si="245"/>
        <v>0</v>
      </c>
      <c r="BI1112" s="54">
        <f t="shared" si="240"/>
        <v>0</v>
      </c>
      <c r="BJ1112" s="54">
        <f t="shared" si="253"/>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52"/>
        <v>0</v>
      </c>
      <c r="BH1113" s="54">
        <f t="shared" si="245"/>
        <v>0</v>
      </c>
      <c r="BI1113" s="54">
        <f t="shared" si="240"/>
        <v>0</v>
      </c>
      <c r="BJ1113" s="54">
        <f t="shared" si="253"/>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si="252"/>
        <v>0</v>
      </c>
      <c r="BH1114" s="54">
        <f t="shared" si="245"/>
        <v>0</v>
      </c>
      <c r="BI1114" s="54">
        <f t="shared" si="240"/>
        <v>0</v>
      </c>
      <c r="BJ1114" s="54">
        <f t="shared" si="253"/>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2"/>
        <v>0</v>
      </c>
      <c r="BH1163" s="54">
        <f t="shared" si="245"/>
        <v>0</v>
      </c>
      <c r="BI1163" s="54">
        <f t="shared" ref="BI1163:BI1226" si="254">IF($AH1163&gt;0,YEAR($AH1163),)</f>
        <v>0</v>
      </c>
      <c r="BJ1163" s="54">
        <f t="shared" si="253"/>
        <v>0</v>
      </c>
      <c r="BK1163" s="54">
        <f t="shared" ref="BK1163:BK1226" si="255">IF($AJ1163&gt;0,YEAR($AJ1163),)</f>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ref="BS1163:BS1226" si="256">IF(BK1163&gt;0,"taip","ne")</f>
        <v>ne</v>
      </c>
    </row>
    <row r="1164" spans="2:71" x14ac:dyDescent="0.2">
      <c r="B1164" s="54" t="e">
        <f>VLOOKUP(E1164,'VPS1'!$J$10:$J$29,1,FALSE)</f>
        <v>#N/A</v>
      </c>
      <c r="C1164" s="131" t="str">
        <f t="shared" ref="C1164:C1227" si="257">LEFT(E1164,4)</f>
        <v/>
      </c>
      <c r="D1164" s="132"/>
      <c r="E1164" s="132"/>
      <c r="F1164" s="55"/>
      <c r="G1164" s="132"/>
      <c r="H1164" s="132"/>
      <c r="I1164" s="132"/>
      <c r="J1164" s="132"/>
      <c r="K1164" s="132"/>
      <c r="L1164" s="133"/>
      <c r="M1164" s="134"/>
      <c r="N1164" s="132"/>
      <c r="O1164" s="132"/>
      <c r="P1164" s="134" t="str">
        <f t="shared" ref="P1164:Q1227" si="258">IF($N1164="fizinis asmuo","užpildykite","nepildyti")</f>
        <v>nepildyti</v>
      </c>
      <c r="Q1164" s="135" t="str">
        <f t="shared" si="258"/>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2"/>
        <v>0</v>
      </c>
      <c r="BH1164" s="54">
        <f t="shared" ref="BH1164:BH1227" si="259">IF($AF1164&gt;0,YEAR($AF1164),)</f>
        <v>0</v>
      </c>
      <c r="BI1164" s="54">
        <f t="shared" si="254"/>
        <v>0</v>
      </c>
      <c r="BJ1164" s="54">
        <f t="shared" si="253"/>
        <v>0</v>
      </c>
      <c r="BK1164" s="54">
        <f t="shared" si="255"/>
        <v>0</v>
      </c>
      <c r="BL1164" s="54">
        <f t="shared" ref="BL1164:BL1227" si="260">IF($AK1164&gt;0,$AK1164,)</f>
        <v>0</v>
      </c>
      <c r="BM1164" s="54">
        <f t="shared" ref="BM1164:BM1227" si="261">IF($AL1164&gt;0,$AL1164,)</f>
        <v>0</v>
      </c>
      <c r="BN1164" s="54" t="str">
        <f t="shared" ref="BN1164:BN1227" si="262">IF(BH1164&gt;0,"taip","ne")</f>
        <v>ne</v>
      </c>
      <c r="BO1164" s="54" t="str">
        <f t="shared" ref="BO1164:BP1227" si="263">IF(BI1164&gt;0,"taip","ne")</f>
        <v>ne</v>
      </c>
      <c r="BP1164" s="54" t="str">
        <f t="shared" si="263"/>
        <v>ne</v>
      </c>
      <c r="BQ1164" s="54" t="str">
        <f t="shared" ref="BQ1164:BQ1227" si="264">IF(BL1164&gt;0,"taip","ne")</f>
        <v>ne</v>
      </c>
      <c r="BR1164" s="54" t="str">
        <f t="shared" ref="BR1164:BR1227" si="265">IF(BM1164&gt;0,"taip","ne")</f>
        <v>ne</v>
      </c>
      <c r="BS1164" s="54" t="str">
        <f t="shared" si="256"/>
        <v>ne</v>
      </c>
    </row>
    <row r="1165" spans="2:71" x14ac:dyDescent="0.2">
      <c r="B1165" s="54" t="e">
        <f>VLOOKUP(E1165,'VPS1'!$J$10:$J$29,1,FALSE)</f>
        <v>#N/A</v>
      </c>
      <c r="C1165" s="131" t="str">
        <f t="shared" si="257"/>
        <v/>
      </c>
      <c r="D1165" s="132"/>
      <c r="E1165" s="132"/>
      <c r="F1165" s="55"/>
      <c r="G1165" s="132"/>
      <c r="H1165" s="132"/>
      <c r="I1165" s="132"/>
      <c r="J1165" s="132"/>
      <c r="K1165" s="132"/>
      <c r="L1165" s="133"/>
      <c r="M1165" s="134"/>
      <c r="N1165" s="132"/>
      <c r="O1165" s="132"/>
      <c r="P1165" s="134" t="str">
        <f t="shared" si="258"/>
        <v>nepildyti</v>
      </c>
      <c r="Q1165" s="135" t="str">
        <f t="shared" si="258"/>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2"/>
        <v>0</v>
      </c>
      <c r="BH1165" s="54">
        <f t="shared" si="259"/>
        <v>0</v>
      </c>
      <c r="BI1165" s="54">
        <f t="shared" si="254"/>
        <v>0</v>
      </c>
      <c r="BJ1165" s="54">
        <f t="shared" si="253"/>
        <v>0</v>
      </c>
      <c r="BK1165" s="54">
        <f t="shared" si="255"/>
        <v>0</v>
      </c>
      <c r="BL1165" s="54">
        <f t="shared" si="260"/>
        <v>0</v>
      </c>
      <c r="BM1165" s="54">
        <f t="shared" si="261"/>
        <v>0</v>
      </c>
      <c r="BN1165" s="54" t="str">
        <f t="shared" si="262"/>
        <v>ne</v>
      </c>
      <c r="BO1165" s="54" t="str">
        <f t="shared" si="263"/>
        <v>ne</v>
      </c>
      <c r="BP1165" s="54" t="str">
        <f t="shared" si="263"/>
        <v>ne</v>
      </c>
      <c r="BQ1165" s="54" t="str">
        <f t="shared" si="264"/>
        <v>ne</v>
      </c>
      <c r="BR1165" s="54" t="str">
        <f t="shared" si="265"/>
        <v>ne</v>
      </c>
      <c r="BS1165" s="54" t="str">
        <f t="shared" si="256"/>
        <v>ne</v>
      </c>
    </row>
    <row r="1166" spans="2:71" x14ac:dyDescent="0.2">
      <c r="B1166" s="54" t="e">
        <f>VLOOKUP(E1166,'VPS1'!$J$10:$J$29,1,FALSE)</f>
        <v>#N/A</v>
      </c>
      <c r="C1166" s="131" t="str">
        <f t="shared" si="257"/>
        <v/>
      </c>
      <c r="D1166" s="132"/>
      <c r="E1166" s="132"/>
      <c r="F1166" s="55"/>
      <c r="G1166" s="132"/>
      <c r="H1166" s="132"/>
      <c r="I1166" s="132"/>
      <c r="J1166" s="132"/>
      <c r="K1166" s="132"/>
      <c r="L1166" s="133"/>
      <c r="M1166" s="134"/>
      <c r="N1166" s="132"/>
      <c r="O1166" s="132"/>
      <c r="P1166" s="134" t="str">
        <f t="shared" si="258"/>
        <v>nepildyti</v>
      </c>
      <c r="Q1166" s="135" t="str">
        <f t="shared" si="258"/>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2"/>
        <v>0</v>
      </c>
      <c r="BH1166" s="54">
        <f t="shared" si="259"/>
        <v>0</v>
      </c>
      <c r="BI1166" s="54">
        <f t="shared" si="254"/>
        <v>0</v>
      </c>
      <c r="BJ1166" s="54">
        <f t="shared" si="253"/>
        <v>0</v>
      </c>
      <c r="BK1166" s="54">
        <f t="shared" si="255"/>
        <v>0</v>
      </c>
      <c r="BL1166" s="54">
        <f t="shared" si="260"/>
        <v>0</v>
      </c>
      <c r="BM1166" s="54">
        <f t="shared" si="261"/>
        <v>0</v>
      </c>
      <c r="BN1166" s="54" t="str">
        <f t="shared" si="262"/>
        <v>ne</v>
      </c>
      <c r="BO1166" s="54" t="str">
        <f t="shared" si="263"/>
        <v>ne</v>
      </c>
      <c r="BP1166" s="54" t="str">
        <f t="shared" si="263"/>
        <v>ne</v>
      </c>
      <c r="BQ1166" s="54" t="str">
        <f t="shared" si="264"/>
        <v>ne</v>
      </c>
      <c r="BR1166" s="54" t="str">
        <f t="shared" si="265"/>
        <v>ne</v>
      </c>
      <c r="BS1166" s="54" t="str">
        <f t="shared" si="256"/>
        <v>ne</v>
      </c>
    </row>
    <row r="1167" spans="2:71" x14ac:dyDescent="0.2">
      <c r="B1167" s="54" t="e">
        <f>VLOOKUP(E1167,'VPS1'!$J$10:$J$29,1,FALSE)</f>
        <v>#N/A</v>
      </c>
      <c r="C1167" s="131" t="str">
        <f t="shared" si="257"/>
        <v/>
      </c>
      <c r="D1167" s="132"/>
      <c r="E1167" s="132"/>
      <c r="F1167" s="55"/>
      <c r="G1167" s="132"/>
      <c r="H1167" s="132"/>
      <c r="I1167" s="132"/>
      <c r="J1167" s="132"/>
      <c r="K1167" s="132"/>
      <c r="L1167" s="133"/>
      <c r="M1167" s="134"/>
      <c r="N1167" s="132"/>
      <c r="O1167" s="132"/>
      <c r="P1167" s="134" t="str">
        <f t="shared" si="258"/>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2"/>
        <v>0</v>
      </c>
      <c r="BH1167" s="54">
        <f t="shared" si="259"/>
        <v>0</v>
      </c>
      <c r="BI1167" s="54">
        <f t="shared" si="254"/>
        <v>0</v>
      </c>
      <c r="BJ1167" s="54">
        <f t="shared" si="253"/>
        <v>0</v>
      </c>
      <c r="BK1167" s="54">
        <f t="shared" si="255"/>
        <v>0</v>
      </c>
      <c r="BL1167" s="54">
        <f t="shared" si="260"/>
        <v>0</v>
      </c>
      <c r="BM1167" s="54">
        <f t="shared" si="261"/>
        <v>0</v>
      </c>
      <c r="BN1167" s="54" t="str">
        <f t="shared" si="262"/>
        <v>ne</v>
      </c>
      <c r="BO1167" s="54" t="str">
        <f t="shared" si="263"/>
        <v>ne</v>
      </c>
      <c r="BP1167" s="54" t="str">
        <f t="shared" si="263"/>
        <v>ne</v>
      </c>
      <c r="BQ1167" s="54" t="str">
        <f t="shared" si="264"/>
        <v>ne</v>
      </c>
      <c r="BR1167" s="54" t="str">
        <f t="shared" si="265"/>
        <v>ne</v>
      </c>
      <c r="BS1167" s="54" t="str">
        <f t="shared" si="256"/>
        <v>ne</v>
      </c>
    </row>
    <row r="1168" spans="2:71" x14ac:dyDescent="0.2">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ref="BG1175:BG1238" si="266">IF($F1175&gt;0,YEAR($F1175),)</f>
        <v>0</v>
      </c>
      <c r="BH1175" s="54">
        <f t="shared" si="259"/>
        <v>0</v>
      </c>
      <c r="BI1175" s="54">
        <f t="shared" si="254"/>
        <v>0</v>
      </c>
      <c r="BJ1175" s="54">
        <f t="shared" ref="BJ1175:BJ1238" si="267">IF($AI1175&gt;0,YEAR($AI1175),)</f>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66"/>
        <v>0</v>
      </c>
      <c r="BH1176" s="54">
        <f t="shared" si="259"/>
        <v>0</v>
      </c>
      <c r="BI1176" s="54">
        <f t="shared" si="254"/>
        <v>0</v>
      </c>
      <c r="BJ1176" s="54">
        <f t="shared" si="267"/>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66"/>
        <v>0</v>
      </c>
      <c r="BH1177" s="54">
        <f t="shared" si="259"/>
        <v>0</v>
      </c>
      <c r="BI1177" s="54">
        <f t="shared" si="254"/>
        <v>0</v>
      </c>
      <c r="BJ1177" s="54">
        <f t="shared" si="267"/>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si="266"/>
        <v>0</v>
      </c>
      <c r="BH1178" s="54">
        <f t="shared" si="259"/>
        <v>0</v>
      </c>
      <c r="BI1178" s="54">
        <f t="shared" si="254"/>
        <v>0</v>
      </c>
      <c r="BJ1178" s="54">
        <f t="shared" si="267"/>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6"/>
        <v>0</v>
      </c>
      <c r="BH1227" s="54">
        <f t="shared" si="259"/>
        <v>0</v>
      </c>
      <c r="BI1227" s="54">
        <f t="shared" ref="BI1227:BI1290" si="268">IF($AH1227&gt;0,YEAR($AH1227),)</f>
        <v>0</v>
      </c>
      <c r="BJ1227" s="54">
        <f t="shared" si="267"/>
        <v>0</v>
      </c>
      <c r="BK1227" s="54">
        <f t="shared" ref="BK1227:BK1290" si="269">IF($AJ1227&gt;0,YEAR($AJ1227),)</f>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ref="BS1227:BS1290" si="270">IF(BK1227&gt;0,"taip","ne")</f>
        <v>ne</v>
      </c>
    </row>
    <row r="1228" spans="2:71" x14ac:dyDescent="0.2">
      <c r="B1228" s="54" t="e">
        <f>VLOOKUP(E1228,'VPS1'!$J$10:$J$29,1,FALSE)</f>
        <v>#N/A</v>
      </c>
      <c r="C1228" s="131" t="str">
        <f t="shared" ref="C1228:C1291" si="271">LEFT(E1228,4)</f>
        <v/>
      </c>
      <c r="D1228" s="132"/>
      <c r="E1228" s="132"/>
      <c r="F1228" s="55"/>
      <c r="G1228" s="132"/>
      <c r="H1228" s="132"/>
      <c r="I1228" s="132"/>
      <c r="J1228" s="132"/>
      <c r="K1228" s="132"/>
      <c r="L1228" s="133"/>
      <c r="M1228" s="134"/>
      <c r="N1228" s="132"/>
      <c r="O1228" s="132"/>
      <c r="P1228" s="134" t="str">
        <f t="shared" ref="P1228:Q1291" si="272">IF($N1228="fizinis asmuo","užpildykite","nepildyti")</f>
        <v>nepildyti</v>
      </c>
      <c r="Q1228" s="135" t="str">
        <f t="shared" si="272"/>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6"/>
        <v>0</v>
      </c>
      <c r="BH1228" s="54">
        <f t="shared" ref="BH1228:BH1291" si="273">IF($AF1228&gt;0,YEAR($AF1228),)</f>
        <v>0</v>
      </c>
      <c r="BI1228" s="54">
        <f t="shared" si="268"/>
        <v>0</v>
      </c>
      <c r="BJ1228" s="54">
        <f t="shared" si="267"/>
        <v>0</v>
      </c>
      <c r="BK1228" s="54">
        <f t="shared" si="269"/>
        <v>0</v>
      </c>
      <c r="BL1228" s="54">
        <f t="shared" ref="BL1228:BL1291" si="274">IF($AK1228&gt;0,$AK1228,)</f>
        <v>0</v>
      </c>
      <c r="BM1228" s="54">
        <f t="shared" ref="BM1228:BM1291" si="275">IF($AL1228&gt;0,$AL1228,)</f>
        <v>0</v>
      </c>
      <c r="BN1228" s="54" t="str">
        <f t="shared" ref="BN1228:BN1291" si="276">IF(BH1228&gt;0,"taip","ne")</f>
        <v>ne</v>
      </c>
      <c r="BO1228" s="54" t="str">
        <f t="shared" ref="BO1228:BP1291" si="277">IF(BI1228&gt;0,"taip","ne")</f>
        <v>ne</v>
      </c>
      <c r="BP1228" s="54" t="str">
        <f t="shared" si="277"/>
        <v>ne</v>
      </c>
      <c r="BQ1228" s="54" t="str">
        <f t="shared" ref="BQ1228:BQ1291" si="278">IF(BL1228&gt;0,"taip","ne")</f>
        <v>ne</v>
      </c>
      <c r="BR1228" s="54" t="str">
        <f t="shared" ref="BR1228:BR1291" si="279">IF(BM1228&gt;0,"taip","ne")</f>
        <v>ne</v>
      </c>
      <c r="BS1228" s="54" t="str">
        <f t="shared" si="270"/>
        <v>ne</v>
      </c>
    </row>
    <row r="1229" spans="2:71" x14ac:dyDescent="0.2">
      <c r="B1229" s="54" t="e">
        <f>VLOOKUP(E1229,'VPS1'!$J$10:$J$29,1,FALSE)</f>
        <v>#N/A</v>
      </c>
      <c r="C1229" s="131" t="str">
        <f t="shared" si="271"/>
        <v/>
      </c>
      <c r="D1229" s="132"/>
      <c r="E1229" s="132"/>
      <c r="F1229" s="55"/>
      <c r="G1229" s="132"/>
      <c r="H1229" s="132"/>
      <c r="I1229" s="132"/>
      <c r="J1229" s="132"/>
      <c r="K1229" s="132"/>
      <c r="L1229" s="133"/>
      <c r="M1229" s="134"/>
      <c r="N1229" s="132"/>
      <c r="O1229" s="132"/>
      <c r="P1229" s="134" t="str">
        <f t="shared" si="272"/>
        <v>nepildyti</v>
      </c>
      <c r="Q1229" s="135" t="str">
        <f t="shared" si="272"/>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6"/>
        <v>0</v>
      </c>
      <c r="BH1229" s="54">
        <f t="shared" si="273"/>
        <v>0</v>
      </c>
      <c r="BI1229" s="54">
        <f t="shared" si="268"/>
        <v>0</v>
      </c>
      <c r="BJ1229" s="54">
        <f t="shared" si="267"/>
        <v>0</v>
      </c>
      <c r="BK1229" s="54">
        <f t="shared" si="269"/>
        <v>0</v>
      </c>
      <c r="BL1229" s="54">
        <f t="shared" si="274"/>
        <v>0</v>
      </c>
      <c r="BM1229" s="54">
        <f t="shared" si="275"/>
        <v>0</v>
      </c>
      <c r="BN1229" s="54" t="str">
        <f t="shared" si="276"/>
        <v>ne</v>
      </c>
      <c r="BO1229" s="54" t="str">
        <f t="shared" si="277"/>
        <v>ne</v>
      </c>
      <c r="BP1229" s="54" t="str">
        <f t="shared" si="277"/>
        <v>ne</v>
      </c>
      <c r="BQ1229" s="54" t="str">
        <f t="shared" si="278"/>
        <v>ne</v>
      </c>
      <c r="BR1229" s="54" t="str">
        <f t="shared" si="279"/>
        <v>ne</v>
      </c>
      <c r="BS1229" s="54" t="str">
        <f t="shared" si="270"/>
        <v>ne</v>
      </c>
    </row>
    <row r="1230" spans="2:71" x14ac:dyDescent="0.2">
      <c r="B1230" s="54" t="e">
        <f>VLOOKUP(E1230,'VPS1'!$J$10:$J$29,1,FALSE)</f>
        <v>#N/A</v>
      </c>
      <c r="C1230" s="131" t="str">
        <f t="shared" si="271"/>
        <v/>
      </c>
      <c r="D1230" s="132"/>
      <c r="E1230" s="132"/>
      <c r="F1230" s="55"/>
      <c r="G1230" s="132"/>
      <c r="H1230" s="132"/>
      <c r="I1230" s="132"/>
      <c r="J1230" s="132"/>
      <c r="K1230" s="132"/>
      <c r="L1230" s="133"/>
      <c r="M1230" s="134"/>
      <c r="N1230" s="132"/>
      <c r="O1230" s="132"/>
      <c r="P1230" s="134" t="str">
        <f t="shared" si="272"/>
        <v>nepildyti</v>
      </c>
      <c r="Q1230" s="135" t="str">
        <f t="shared" si="272"/>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6"/>
        <v>0</v>
      </c>
      <c r="BH1230" s="54">
        <f t="shared" si="273"/>
        <v>0</v>
      </c>
      <c r="BI1230" s="54">
        <f t="shared" si="268"/>
        <v>0</v>
      </c>
      <c r="BJ1230" s="54">
        <f t="shared" si="267"/>
        <v>0</v>
      </c>
      <c r="BK1230" s="54">
        <f t="shared" si="269"/>
        <v>0</v>
      </c>
      <c r="BL1230" s="54">
        <f t="shared" si="274"/>
        <v>0</v>
      </c>
      <c r="BM1230" s="54">
        <f t="shared" si="275"/>
        <v>0</v>
      </c>
      <c r="BN1230" s="54" t="str">
        <f t="shared" si="276"/>
        <v>ne</v>
      </c>
      <c r="BO1230" s="54" t="str">
        <f t="shared" si="277"/>
        <v>ne</v>
      </c>
      <c r="BP1230" s="54" t="str">
        <f t="shared" si="277"/>
        <v>ne</v>
      </c>
      <c r="BQ1230" s="54" t="str">
        <f t="shared" si="278"/>
        <v>ne</v>
      </c>
      <c r="BR1230" s="54" t="str">
        <f t="shared" si="279"/>
        <v>ne</v>
      </c>
      <c r="BS1230" s="54" t="str">
        <f t="shared" si="270"/>
        <v>ne</v>
      </c>
    </row>
    <row r="1231" spans="2:71" x14ac:dyDescent="0.2">
      <c r="B1231" s="54" t="e">
        <f>VLOOKUP(E1231,'VPS1'!$J$10:$J$29,1,FALSE)</f>
        <v>#N/A</v>
      </c>
      <c r="C1231" s="131" t="str">
        <f t="shared" si="271"/>
        <v/>
      </c>
      <c r="D1231" s="132"/>
      <c r="E1231" s="132"/>
      <c r="F1231" s="55"/>
      <c r="G1231" s="132"/>
      <c r="H1231" s="132"/>
      <c r="I1231" s="132"/>
      <c r="J1231" s="132"/>
      <c r="K1231" s="132"/>
      <c r="L1231" s="133"/>
      <c r="M1231" s="134"/>
      <c r="N1231" s="132"/>
      <c r="O1231" s="132"/>
      <c r="P1231" s="134" t="str">
        <f t="shared" si="272"/>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6"/>
        <v>0</v>
      </c>
      <c r="BH1231" s="54">
        <f t="shared" si="273"/>
        <v>0</v>
      </c>
      <c r="BI1231" s="54">
        <f t="shared" si="268"/>
        <v>0</v>
      </c>
      <c r="BJ1231" s="54">
        <f t="shared" si="267"/>
        <v>0</v>
      </c>
      <c r="BK1231" s="54">
        <f t="shared" si="269"/>
        <v>0</v>
      </c>
      <c r="BL1231" s="54">
        <f t="shared" si="274"/>
        <v>0</v>
      </c>
      <c r="BM1231" s="54">
        <f t="shared" si="275"/>
        <v>0</v>
      </c>
      <c r="BN1231" s="54" t="str">
        <f t="shared" si="276"/>
        <v>ne</v>
      </c>
      <c r="BO1231" s="54" t="str">
        <f t="shared" si="277"/>
        <v>ne</v>
      </c>
      <c r="BP1231" s="54" t="str">
        <f t="shared" si="277"/>
        <v>ne</v>
      </c>
      <c r="BQ1231" s="54" t="str">
        <f t="shared" si="278"/>
        <v>ne</v>
      </c>
      <c r="BR1231" s="54" t="str">
        <f t="shared" si="279"/>
        <v>ne</v>
      </c>
      <c r="BS1231" s="54" t="str">
        <f t="shared" si="270"/>
        <v>ne</v>
      </c>
    </row>
    <row r="1232" spans="2:71" x14ac:dyDescent="0.2">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ref="BG1239:BG1302" si="280">IF($F1239&gt;0,YEAR($F1239),)</f>
        <v>0</v>
      </c>
      <c r="BH1239" s="54">
        <f t="shared" si="273"/>
        <v>0</v>
      </c>
      <c r="BI1239" s="54">
        <f t="shared" si="268"/>
        <v>0</v>
      </c>
      <c r="BJ1239" s="54">
        <f t="shared" ref="BJ1239:BJ1302" si="281">IF($AI1239&gt;0,YEAR($AI1239),)</f>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80"/>
        <v>0</v>
      </c>
      <c r="BH1240" s="54">
        <f t="shared" si="273"/>
        <v>0</v>
      </c>
      <c r="BI1240" s="54">
        <f t="shared" si="268"/>
        <v>0</v>
      </c>
      <c r="BJ1240" s="54">
        <f t="shared" si="281"/>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80"/>
        <v>0</v>
      </c>
      <c r="BH1241" s="54">
        <f t="shared" si="273"/>
        <v>0</v>
      </c>
      <c r="BI1241" s="54">
        <f t="shared" si="268"/>
        <v>0</v>
      </c>
      <c r="BJ1241" s="54">
        <f t="shared" si="281"/>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si="280"/>
        <v>0</v>
      </c>
      <c r="BH1242" s="54">
        <f t="shared" si="273"/>
        <v>0</v>
      </c>
      <c r="BI1242" s="54">
        <f t="shared" si="268"/>
        <v>0</v>
      </c>
      <c r="BJ1242" s="54">
        <f t="shared" si="281"/>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0"/>
        <v>0</v>
      </c>
      <c r="BH1291" s="54">
        <f t="shared" si="273"/>
        <v>0</v>
      </c>
      <c r="BI1291" s="54">
        <f t="shared" ref="BI1291:BI1354" si="282">IF($AH1291&gt;0,YEAR($AH1291),)</f>
        <v>0</v>
      </c>
      <c r="BJ1291" s="54">
        <f t="shared" si="281"/>
        <v>0</v>
      </c>
      <c r="BK1291" s="54">
        <f t="shared" ref="BK1291:BK1354" si="283">IF($AJ1291&gt;0,YEAR($AJ1291),)</f>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ref="BS1291:BS1354" si="284">IF(BK1291&gt;0,"taip","ne")</f>
        <v>ne</v>
      </c>
    </row>
    <row r="1292" spans="2:71" x14ac:dyDescent="0.2">
      <c r="B1292" s="54" t="e">
        <f>VLOOKUP(E1292,'VPS1'!$J$10:$J$29,1,FALSE)</f>
        <v>#N/A</v>
      </c>
      <c r="C1292" s="131" t="str">
        <f t="shared" ref="C1292:C1355" si="285">LEFT(E1292,4)</f>
        <v/>
      </c>
      <c r="D1292" s="132"/>
      <c r="E1292" s="132"/>
      <c r="F1292" s="55"/>
      <c r="G1292" s="132"/>
      <c r="H1292" s="132"/>
      <c r="I1292" s="132"/>
      <c r="J1292" s="132"/>
      <c r="K1292" s="132"/>
      <c r="L1292" s="133"/>
      <c r="M1292" s="134"/>
      <c r="N1292" s="132"/>
      <c r="O1292" s="132"/>
      <c r="P1292" s="134" t="str">
        <f t="shared" ref="P1292:Q1355" si="286">IF($N1292="fizinis asmuo","užpildykite","nepildyti")</f>
        <v>nepildyti</v>
      </c>
      <c r="Q1292" s="135" t="str">
        <f t="shared" si="286"/>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0"/>
        <v>0</v>
      </c>
      <c r="BH1292" s="54">
        <f t="shared" ref="BH1292:BH1355" si="287">IF($AF1292&gt;0,YEAR($AF1292),)</f>
        <v>0</v>
      </c>
      <c r="BI1292" s="54">
        <f t="shared" si="282"/>
        <v>0</v>
      </c>
      <c r="BJ1292" s="54">
        <f t="shared" si="281"/>
        <v>0</v>
      </c>
      <c r="BK1292" s="54">
        <f t="shared" si="283"/>
        <v>0</v>
      </c>
      <c r="BL1292" s="54">
        <f t="shared" ref="BL1292:BL1355" si="288">IF($AK1292&gt;0,$AK1292,)</f>
        <v>0</v>
      </c>
      <c r="BM1292" s="54">
        <f t="shared" ref="BM1292:BM1355" si="289">IF($AL1292&gt;0,$AL1292,)</f>
        <v>0</v>
      </c>
      <c r="BN1292" s="54" t="str">
        <f t="shared" ref="BN1292:BN1355" si="290">IF(BH1292&gt;0,"taip","ne")</f>
        <v>ne</v>
      </c>
      <c r="BO1292" s="54" t="str">
        <f t="shared" ref="BO1292:BP1355" si="291">IF(BI1292&gt;0,"taip","ne")</f>
        <v>ne</v>
      </c>
      <c r="BP1292" s="54" t="str">
        <f t="shared" si="291"/>
        <v>ne</v>
      </c>
      <c r="BQ1292" s="54" t="str">
        <f t="shared" ref="BQ1292:BQ1355" si="292">IF(BL1292&gt;0,"taip","ne")</f>
        <v>ne</v>
      </c>
      <c r="BR1292" s="54" t="str">
        <f t="shared" ref="BR1292:BR1355" si="293">IF(BM1292&gt;0,"taip","ne")</f>
        <v>ne</v>
      </c>
      <c r="BS1292" s="54" t="str">
        <f t="shared" si="284"/>
        <v>ne</v>
      </c>
    </row>
    <row r="1293" spans="2:71" x14ac:dyDescent="0.2">
      <c r="B1293" s="54" t="e">
        <f>VLOOKUP(E1293,'VPS1'!$J$10:$J$29,1,FALSE)</f>
        <v>#N/A</v>
      </c>
      <c r="C1293" s="131" t="str">
        <f t="shared" si="285"/>
        <v/>
      </c>
      <c r="D1293" s="132"/>
      <c r="E1293" s="132"/>
      <c r="F1293" s="55"/>
      <c r="G1293" s="132"/>
      <c r="H1293" s="132"/>
      <c r="I1293" s="132"/>
      <c r="J1293" s="132"/>
      <c r="K1293" s="132"/>
      <c r="L1293" s="133"/>
      <c r="M1293" s="134"/>
      <c r="N1293" s="132"/>
      <c r="O1293" s="132"/>
      <c r="P1293" s="134" t="str">
        <f t="shared" si="286"/>
        <v>nepildyti</v>
      </c>
      <c r="Q1293" s="135" t="str">
        <f t="shared" si="286"/>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0"/>
        <v>0</v>
      </c>
      <c r="BH1293" s="54">
        <f t="shared" si="287"/>
        <v>0</v>
      </c>
      <c r="BI1293" s="54">
        <f t="shared" si="282"/>
        <v>0</v>
      </c>
      <c r="BJ1293" s="54">
        <f t="shared" si="281"/>
        <v>0</v>
      </c>
      <c r="BK1293" s="54">
        <f t="shared" si="283"/>
        <v>0</v>
      </c>
      <c r="BL1293" s="54">
        <f t="shared" si="288"/>
        <v>0</v>
      </c>
      <c r="BM1293" s="54">
        <f t="shared" si="289"/>
        <v>0</v>
      </c>
      <c r="BN1293" s="54" t="str">
        <f t="shared" si="290"/>
        <v>ne</v>
      </c>
      <c r="BO1293" s="54" t="str">
        <f t="shared" si="291"/>
        <v>ne</v>
      </c>
      <c r="BP1293" s="54" t="str">
        <f t="shared" si="291"/>
        <v>ne</v>
      </c>
      <c r="BQ1293" s="54" t="str">
        <f t="shared" si="292"/>
        <v>ne</v>
      </c>
      <c r="BR1293" s="54" t="str">
        <f t="shared" si="293"/>
        <v>ne</v>
      </c>
      <c r="BS1293" s="54" t="str">
        <f t="shared" si="284"/>
        <v>ne</v>
      </c>
    </row>
    <row r="1294" spans="2:71" x14ac:dyDescent="0.2">
      <c r="B1294" s="54" t="e">
        <f>VLOOKUP(E1294,'VPS1'!$J$10:$J$29,1,FALSE)</f>
        <v>#N/A</v>
      </c>
      <c r="C1294" s="131" t="str">
        <f t="shared" si="285"/>
        <v/>
      </c>
      <c r="D1294" s="132"/>
      <c r="E1294" s="132"/>
      <c r="F1294" s="55"/>
      <c r="G1294" s="132"/>
      <c r="H1294" s="132"/>
      <c r="I1294" s="132"/>
      <c r="J1294" s="132"/>
      <c r="K1294" s="132"/>
      <c r="L1294" s="133"/>
      <c r="M1294" s="134"/>
      <c r="N1294" s="132"/>
      <c r="O1294" s="132"/>
      <c r="P1294" s="134" t="str">
        <f t="shared" si="286"/>
        <v>nepildyti</v>
      </c>
      <c r="Q1294" s="135" t="str">
        <f t="shared" si="286"/>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0"/>
        <v>0</v>
      </c>
      <c r="BH1294" s="54">
        <f t="shared" si="287"/>
        <v>0</v>
      </c>
      <c r="BI1294" s="54">
        <f t="shared" si="282"/>
        <v>0</v>
      </c>
      <c r="BJ1294" s="54">
        <f t="shared" si="281"/>
        <v>0</v>
      </c>
      <c r="BK1294" s="54">
        <f t="shared" si="283"/>
        <v>0</v>
      </c>
      <c r="BL1294" s="54">
        <f t="shared" si="288"/>
        <v>0</v>
      </c>
      <c r="BM1294" s="54">
        <f t="shared" si="289"/>
        <v>0</v>
      </c>
      <c r="BN1294" s="54" t="str">
        <f t="shared" si="290"/>
        <v>ne</v>
      </c>
      <c r="BO1294" s="54" t="str">
        <f t="shared" si="291"/>
        <v>ne</v>
      </c>
      <c r="BP1294" s="54" t="str">
        <f t="shared" si="291"/>
        <v>ne</v>
      </c>
      <c r="BQ1294" s="54" t="str">
        <f t="shared" si="292"/>
        <v>ne</v>
      </c>
      <c r="BR1294" s="54" t="str">
        <f t="shared" si="293"/>
        <v>ne</v>
      </c>
      <c r="BS1294" s="54" t="str">
        <f t="shared" si="284"/>
        <v>ne</v>
      </c>
    </row>
    <row r="1295" spans="2:71" x14ac:dyDescent="0.2">
      <c r="B1295" s="54" t="e">
        <f>VLOOKUP(E1295,'VPS1'!$J$10:$J$29,1,FALSE)</f>
        <v>#N/A</v>
      </c>
      <c r="C1295" s="131" t="str">
        <f t="shared" si="285"/>
        <v/>
      </c>
      <c r="D1295" s="132"/>
      <c r="E1295" s="132"/>
      <c r="F1295" s="55"/>
      <c r="G1295" s="132"/>
      <c r="H1295" s="132"/>
      <c r="I1295" s="132"/>
      <c r="J1295" s="132"/>
      <c r="K1295" s="132"/>
      <c r="L1295" s="133"/>
      <c r="M1295" s="134"/>
      <c r="N1295" s="132"/>
      <c r="O1295" s="132"/>
      <c r="P1295" s="134" t="str">
        <f t="shared" si="286"/>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0"/>
        <v>0</v>
      </c>
      <c r="BH1295" s="54">
        <f t="shared" si="287"/>
        <v>0</v>
      </c>
      <c r="BI1295" s="54">
        <f t="shared" si="282"/>
        <v>0</v>
      </c>
      <c r="BJ1295" s="54">
        <f t="shared" si="281"/>
        <v>0</v>
      </c>
      <c r="BK1295" s="54">
        <f t="shared" si="283"/>
        <v>0</v>
      </c>
      <c r="BL1295" s="54">
        <f t="shared" si="288"/>
        <v>0</v>
      </c>
      <c r="BM1295" s="54">
        <f t="shared" si="289"/>
        <v>0</v>
      </c>
      <c r="BN1295" s="54" t="str">
        <f t="shared" si="290"/>
        <v>ne</v>
      </c>
      <c r="BO1295" s="54" t="str">
        <f t="shared" si="291"/>
        <v>ne</v>
      </c>
      <c r="BP1295" s="54" t="str">
        <f t="shared" si="291"/>
        <v>ne</v>
      </c>
      <c r="BQ1295" s="54" t="str">
        <f t="shared" si="292"/>
        <v>ne</v>
      </c>
      <c r="BR1295" s="54" t="str">
        <f t="shared" si="293"/>
        <v>ne</v>
      </c>
      <c r="BS1295" s="54" t="str">
        <f t="shared" si="284"/>
        <v>ne</v>
      </c>
    </row>
    <row r="1296" spans="2:71" x14ac:dyDescent="0.2">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ref="BG1303:BG1366" si="294">IF($F1303&gt;0,YEAR($F1303),)</f>
        <v>0</v>
      </c>
      <c r="BH1303" s="54">
        <f t="shared" si="287"/>
        <v>0</v>
      </c>
      <c r="BI1303" s="54">
        <f t="shared" si="282"/>
        <v>0</v>
      </c>
      <c r="BJ1303" s="54">
        <f t="shared" ref="BJ1303:BJ1366" si="295">IF($AI1303&gt;0,YEAR($AI1303),)</f>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94"/>
        <v>0</v>
      </c>
      <c r="BH1304" s="54">
        <f t="shared" si="287"/>
        <v>0</v>
      </c>
      <c r="BI1304" s="54">
        <f t="shared" si="282"/>
        <v>0</v>
      </c>
      <c r="BJ1304" s="54">
        <f t="shared" si="295"/>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94"/>
        <v>0</v>
      </c>
      <c r="BH1305" s="54">
        <f t="shared" si="287"/>
        <v>0</v>
      </c>
      <c r="BI1305" s="54">
        <f t="shared" si="282"/>
        <v>0</v>
      </c>
      <c r="BJ1305" s="54">
        <f t="shared" si="295"/>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si="294"/>
        <v>0</v>
      </c>
      <c r="BH1306" s="54">
        <f t="shared" si="287"/>
        <v>0</v>
      </c>
      <c r="BI1306" s="54">
        <f t="shared" si="282"/>
        <v>0</v>
      </c>
      <c r="BJ1306" s="54">
        <f t="shared" si="295"/>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4"/>
        <v>0</v>
      </c>
      <c r="BH1355" s="54">
        <f t="shared" si="287"/>
        <v>0</v>
      </c>
      <c r="BI1355" s="54">
        <f t="shared" ref="BI1355:BI1418" si="296">IF($AH1355&gt;0,YEAR($AH1355),)</f>
        <v>0</v>
      </c>
      <c r="BJ1355" s="54">
        <f t="shared" si="295"/>
        <v>0</v>
      </c>
      <c r="BK1355" s="54">
        <f t="shared" ref="BK1355:BK1418" si="297">IF($AJ1355&gt;0,YEAR($AJ1355),)</f>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ref="BS1355:BS1418" si="298">IF(BK1355&gt;0,"taip","ne")</f>
        <v>ne</v>
      </c>
    </row>
    <row r="1356" spans="2:71" x14ac:dyDescent="0.2">
      <c r="B1356" s="54" t="e">
        <f>VLOOKUP(E1356,'VPS1'!$J$10:$J$29,1,FALSE)</f>
        <v>#N/A</v>
      </c>
      <c r="C1356" s="131" t="str">
        <f t="shared" ref="C1356:C1419" si="299">LEFT(E1356,4)</f>
        <v/>
      </c>
      <c r="D1356" s="132"/>
      <c r="E1356" s="132"/>
      <c r="F1356" s="55"/>
      <c r="G1356" s="132"/>
      <c r="H1356" s="132"/>
      <c r="I1356" s="132"/>
      <c r="J1356" s="132"/>
      <c r="K1356" s="132"/>
      <c r="L1356" s="133"/>
      <c r="M1356" s="134"/>
      <c r="N1356" s="132"/>
      <c r="O1356" s="132"/>
      <c r="P1356" s="134" t="str">
        <f t="shared" ref="P1356:Q1419" si="300">IF($N1356="fizinis asmuo","užpildykite","nepildyti")</f>
        <v>nepildyti</v>
      </c>
      <c r="Q1356" s="135" t="str">
        <f t="shared" si="300"/>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4"/>
        <v>0</v>
      </c>
      <c r="BH1356" s="54">
        <f t="shared" ref="BH1356:BH1419" si="301">IF($AF1356&gt;0,YEAR($AF1356),)</f>
        <v>0</v>
      </c>
      <c r="BI1356" s="54">
        <f t="shared" si="296"/>
        <v>0</v>
      </c>
      <c r="BJ1356" s="54">
        <f t="shared" si="295"/>
        <v>0</v>
      </c>
      <c r="BK1356" s="54">
        <f t="shared" si="297"/>
        <v>0</v>
      </c>
      <c r="BL1356" s="54">
        <f t="shared" ref="BL1356:BL1419" si="302">IF($AK1356&gt;0,$AK1356,)</f>
        <v>0</v>
      </c>
      <c r="BM1356" s="54">
        <f t="shared" ref="BM1356:BM1419" si="303">IF($AL1356&gt;0,$AL1356,)</f>
        <v>0</v>
      </c>
      <c r="BN1356" s="54" t="str">
        <f t="shared" ref="BN1356:BN1419" si="304">IF(BH1356&gt;0,"taip","ne")</f>
        <v>ne</v>
      </c>
      <c r="BO1356" s="54" t="str">
        <f t="shared" ref="BO1356:BP1419" si="305">IF(BI1356&gt;0,"taip","ne")</f>
        <v>ne</v>
      </c>
      <c r="BP1356" s="54" t="str">
        <f t="shared" si="305"/>
        <v>ne</v>
      </c>
      <c r="BQ1356" s="54" t="str">
        <f t="shared" ref="BQ1356:BQ1419" si="306">IF(BL1356&gt;0,"taip","ne")</f>
        <v>ne</v>
      </c>
      <c r="BR1356" s="54" t="str">
        <f t="shared" ref="BR1356:BR1419" si="307">IF(BM1356&gt;0,"taip","ne")</f>
        <v>ne</v>
      </c>
      <c r="BS1356" s="54" t="str">
        <f t="shared" si="298"/>
        <v>ne</v>
      </c>
    </row>
    <row r="1357" spans="2:71" x14ac:dyDescent="0.2">
      <c r="B1357" s="54" t="e">
        <f>VLOOKUP(E1357,'VPS1'!$J$10:$J$29,1,FALSE)</f>
        <v>#N/A</v>
      </c>
      <c r="C1357" s="131" t="str">
        <f t="shared" si="299"/>
        <v/>
      </c>
      <c r="D1357" s="132"/>
      <c r="E1357" s="132"/>
      <c r="F1357" s="55"/>
      <c r="G1357" s="132"/>
      <c r="H1357" s="132"/>
      <c r="I1357" s="132"/>
      <c r="J1357" s="132"/>
      <c r="K1357" s="132"/>
      <c r="L1357" s="133"/>
      <c r="M1357" s="134"/>
      <c r="N1357" s="132"/>
      <c r="O1357" s="132"/>
      <c r="P1357" s="134" t="str">
        <f t="shared" si="300"/>
        <v>nepildyti</v>
      </c>
      <c r="Q1357" s="135" t="str">
        <f t="shared" si="300"/>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4"/>
        <v>0</v>
      </c>
      <c r="BH1357" s="54">
        <f t="shared" si="301"/>
        <v>0</v>
      </c>
      <c r="BI1357" s="54">
        <f t="shared" si="296"/>
        <v>0</v>
      </c>
      <c r="BJ1357" s="54">
        <f t="shared" si="295"/>
        <v>0</v>
      </c>
      <c r="BK1357" s="54">
        <f t="shared" si="297"/>
        <v>0</v>
      </c>
      <c r="BL1357" s="54">
        <f t="shared" si="302"/>
        <v>0</v>
      </c>
      <c r="BM1357" s="54">
        <f t="shared" si="303"/>
        <v>0</v>
      </c>
      <c r="BN1357" s="54" t="str">
        <f t="shared" si="304"/>
        <v>ne</v>
      </c>
      <c r="BO1357" s="54" t="str">
        <f t="shared" si="305"/>
        <v>ne</v>
      </c>
      <c r="BP1357" s="54" t="str">
        <f t="shared" si="305"/>
        <v>ne</v>
      </c>
      <c r="BQ1357" s="54" t="str">
        <f t="shared" si="306"/>
        <v>ne</v>
      </c>
      <c r="BR1357" s="54" t="str">
        <f t="shared" si="307"/>
        <v>ne</v>
      </c>
      <c r="BS1357" s="54" t="str">
        <f t="shared" si="298"/>
        <v>ne</v>
      </c>
    </row>
    <row r="1358" spans="2:71" x14ac:dyDescent="0.2">
      <c r="B1358" s="54" t="e">
        <f>VLOOKUP(E1358,'VPS1'!$J$10:$J$29,1,FALSE)</f>
        <v>#N/A</v>
      </c>
      <c r="C1358" s="131" t="str">
        <f t="shared" si="299"/>
        <v/>
      </c>
      <c r="D1358" s="132"/>
      <c r="E1358" s="132"/>
      <c r="F1358" s="55"/>
      <c r="G1358" s="132"/>
      <c r="H1358" s="132"/>
      <c r="I1358" s="132"/>
      <c r="J1358" s="132"/>
      <c r="K1358" s="132"/>
      <c r="L1358" s="133"/>
      <c r="M1358" s="134"/>
      <c r="N1358" s="132"/>
      <c r="O1358" s="132"/>
      <c r="P1358" s="134" t="str">
        <f t="shared" si="300"/>
        <v>nepildyti</v>
      </c>
      <c r="Q1358" s="135" t="str">
        <f t="shared" si="300"/>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4"/>
        <v>0</v>
      </c>
      <c r="BH1358" s="54">
        <f t="shared" si="301"/>
        <v>0</v>
      </c>
      <c r="BI1358" s="54">
        <f t="shared" si="296"/>
        <v>0</v>
      </c>
      <c r="BJ1358" s="54">
        <f t="shared" si="295"/>
        <v>0</v>
      </c>
      <c r="BK1358" s="54">
        <f t="shared" si="297"/>
        <v>0</v>
      </c>
      <c r="BL1358" s="54">
        <f t="shared" si="302"/>
        <v>0</v>
      </c>
      <c r="BM1358" s="54">
        <f t="shared" si="303"/>
        <v>0</v>
      </c>
      <c r="BN1358" s="54" t="str">
        <f t="shared" si="304"/>
        <v>ne</v>
      </c>
      <c r="BO1358" s="54" t="str">
        <f t="shared" si="305"/>
        <v>ne</v>
      </c>
      <c r="BP1358" s="54" t="str">
        <f t="shared" si="305"/>
        <v>ne</v>
      </c>
      <c r="BQ1358" s="54" t="str">
        <f t="shared" si="306"/>
        <v>ne</v>
      </c>
      <c r="BR1358" s="54" t="str">
        <f t="shared" si="307"/>
        <v>ne</v>
      </c>
      <c r="BS1358" s="54" t="str">
        <f t="shared" si="298"/>
        <v>ne</v>
      </c>
    </row>
    <row r="1359" spans="2:71" x14ac:dyDescent="0.2">
      <c r="B1359" s="54" t="e">
        <f>VLOOKUP(E1359,'VPS1'!$J$10:$J$29,1,FALSE)</f>
        <v>#N/A</v>
      </c>
      <c r="C1359" s="131" t="str">
        <f t="shared" si="299"/>
        <v/>
      </c>
      <c r="D1359" s="132"/>
      <c r="E1359" s="132"/>
      <c r="F1359" s="55"/>
      <c r="G1359" s="132"/>
      <c r="H1359" s="132"/>
      <c r="I1359" s="132"/>
      <c r="J1359" s="132"/>
      <c r="K1359" s="132"/>
      <c r="L1359" s="133"/>
      <c r="M1359" s="134"/>
      <c r="N1359" s="132"/>
      <c r="O1359" s="132"/>
      <c r="P1359" s="134" t="str">
        <f t="shared" si="300"/>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4"/>
        <v>0</v>
      </c>
      <c r="BH1359" s="54">
        <f t="shared" si="301"/>
        <v>0</v>
      </c>
      <c r="BI1359" s="54">
        <f t="shared" si="296"/>
        <v>0</v>
      </c>
      <c r="BJ1359" s="54">
        <f t="shared" si="295"/>
        <v>0</v>
      </c>
      <c r="BK1359" s="54">
        <f t="shared" si="297"/>
        <v>0</v>
      </c>
      <c r="BL1359" s="54">
        <f t="shared" si="302"/>
        <v>0</v>
      </c>
      <c r="BM1359" s="54">
        <f t="shared" si="303"/>
        <v>0</v>
      </c>
      <c r="BN1359" s="54" t="str">
        <f t="shared" si="304"/>
        <v>ne</v>
      </c>
      <c r="BO1359" s="54" t="str">
        <f t="shared" si="305"/>
        <v>ne</v>
      </c>
      <c r="BP1359" s="54" t="str">
        <f t="shared" si="305"/>
        <v>ne</v>
      </c>
      <c r="BQ1359" s="54" t="str">
        <f t="shared" si="306"/>
        <v>ne</v>
      </c>
      <c r="BR1359" s="54" t="str">
        <f t="shared" si="307"/>
        <v>ne</v>
      </c>
      <c r="BS1359" s="54" t="str">
        <f t="shared" si="298"/>
        <v>ne</v>
      </c>
    </row>
    <row r="1360" spans="2:71" x14ac:dyDescent="0.2">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ref="BG1367:BG1430" si="308">IF($F1367&gt;0,YEAR($F1367),)</f>
        <v>0</v>
      </c>
      <c r="BH1367" s="54">
        <f t="shared" si="301"/>
        <v>0</v>
      </c>
      <c r="BI1367" s="54">
        <f t="shared" si="296"/>
        <v>0</v>
      </c>
      <c r="BJ1367" s="54">
        <f t="shared" ref="BJ1367:BJ1430" si="309">IF($AI1367&gt;0,YEAR($AI1367),)</f>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308"/>
        <v>0</v>
      </c>
      <c r="BH1368" s="54">
        <f t="shared" si="301"/>
        <v>0</v>
      </c>
      <c r="BI1368" s="54">
        <f t="shared" si="296"/>
        <v>0</v>
      </c>
      <c r="BJ1368" s="54">
        <f t="shared" si="309"/>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308"/>
        <v>0</v>
      </c>
      <c r="BH1369" s="54">
        <f t="shared" si="301"/>
        <v>0</v>
      </c>
      <c r="BI1369" s="54">
        <f t="shared" si="296"/>
        <v>0</v>
      </c>
      <c r="BJ1369" s="54">
        <f t="shared" si="309"/>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si="308"/>
        <v>0</v>
      </c>
      <c r="BH1370" s="54">
        <f t="shared" si="301"/>
        <v>0</v>
      </c>
      <c r="BI1370" s="54">
        <f t="shared" si="296"/>
        <v>0</v>
      </c>
      <c r="BJ1370" s="54">
        <f t="shared" si="309"/>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8"/>
        <v>0</v>
      </c>
      <c r="BH1419" s="54">
        <f t="shared" si="301"/>
        <v>0</v>
      </c>
      <c r="BI1419" s="54">
        <f t="shared" ref="BI1419:BI1482" si="310">IF($AH1419&gt;0,YEAR($AH1419),)</f>
        <v>0</v>
      </c>
      <c r="BJ1419" s="54">
        <f t="shared" si="309"/>
        <v>0</v>
      </c>
      <c r="BK1419" s="54">
        <f t="shared" ref="BK1419:BK1482" si="311">IF($AJ1419&gt;0,YEAR($AJ1419),)</f>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ref="BS1419:BS1482" si="312">IF(BK1419&gt;0,"taip","ne")</f>
        <v>ne</v>
      </c>
    </row>
    <row r="1420" spans="2:71" x14ac:dyDescent="0.2">
      <c r="B1420" s="54" t="e">
        <f>VLOOKUP(E1420,'VPS1'!$J$10:$J$29,1,FALSE)</f>
        <v>#N/A</v>
      </c>
      <c r="C1420" s="131" t="str">
        <f t="shared" ref="C1420:C1483" si="313">LEFT(E1420,4)</f>
        <v/>
      </c>
      <c r="D1420" s="132"/>
      <c r="E1420" s="132"/>
      <c r="F1420" s="55"/>
      <c r="G1420" s="132"/>
      <c r="H1420" s="132"/>
      <c r="I1420" s="132"/>
      <c r="J1420" s="132"/>
      <c r="K1420" s="132"/>
      <c r="L1420" s="133"/>
      <c r="M1420" s="134"/>
      <c r="N1420" s="132"/>
      <c r="O1420" s="132"/>
      <c r="P1420" s="134" t="str">
        <f t="shared" ref="P1420:Q1483" si="314">IF($N1420="fizinis asmuo","užpildykite","nepildyti")</f>
        <v>nepildyti</v>
      </c>
      <c r="Q1420" s="135" t="str">
        <f t="shared" si="314"/>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8"/>
        <v>0</v>
      </c>
      <c r="BH1420" s="54">
        <f t="shared" ref="BH1420:BH1483" si="315">IF($AF1420&gt;0,YEAR($AF1420),)</f>
        <v>0</v>
      </c>
      <c r="BI1420" s="54">
        <f t="shared" si="310"/>
        <v>0</v>
      </c>
      <c r="BJ1420" s="54">
        <f t="shared" si="309"/>
        <v>0</v>
      </c>
      <c r="BK1420" s="54">
        <f t="shared" si="311"/>
        <v>0</v>
      </c>
      <c r="BL1420" s="54">
        <f t="shared" ref="BL1420:BL1483" si="316">IF($AK1420&gt;0,$AK1420,)</f>
        <v>0</v>
      </c>
      <c r="BM1420" s="54">
        <f t="shared" ref="BM1420:BM1483" si="317">IF($AL1420&gt;0,$AL1420,)</f>
        <v>0</v>
      </c>
      <c r="BN1420" s="54" t="str">
        <f t="shared" ref="BN1420:BN1483" si="318">IF(BH1420&gt;0,"taip","ne")</f>
        <v>ne</v>
      </c>
      <c r="BO1420" s="54" t="str">
        <f t="shared" ref="BO1420:BP1483" si="319">IF(BI1420&gt;0,"taip","ne")</f>
        <v>ne</v>
      </c>
      <c r="BP1420" s="54" t="str">
        <f t="shared" si="319"/>
        <v>ne</v>
      </c>
      <c r="BQ1420" s="54" t="str">
        <f t="shared" ref="BQ1420:BQ1483" si="320">IF(BL1420&gt;0,"taip","ne")</f>
        <v>ne</v>
      </c>
      <c r="BR1420" s="54" t="str">
        <f t="shared" ref="BR1420:BR1483" si="321">IF(BM1420&gt;0,"taip","ne")</f>
        <v>ne</v>
      </c>
      <c r="BS1420" s="54" t="str">
        <f t="shared" si="312"/>
        <v>ne</v>
      </c>
    </row>
    <row r="1421" spans="2:71" x14ac:dyDescent="0.2">
      <c r="B1421" s="54" t="e">
        <f>VLOOKUP(E1421,'VPS1'!$J$10:$J$29,1,FALSE)</f>
        <v>#N/A</v>
      </c>
      <c r="C1421" s="131" t="str">
        <f t="shared" si="313"/>
        <v/>
      </c>
      <c r="D1421" s="132"/>
      <c r="E1421" s="132"/>
      <c r="F1421" s="55"/>
      <c r="G1421" s="132"/>
      <c r="H1421" s="132"/>
      <c r="I1421" s="132"/>
      <c r="J1421" s="132"/>
      <c r="K1421" s="132"/>
      <c r="L1421" s="133"/>
      <c r="M1421" s="134"/>
      <c r="N1421" s="132"/>
      <c r="O1421" s="132"/>
      <c r="P1421" s="134" t="str">
        <f t="shared" si="314"/>
        <v>nepildyti</v>
      </c>
      <c r="Q1421" s="135" t="str">
        <f t="shared" si="314"/>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8"/>
        <v>0</v>
      </c>
      <c r="BH1421" s="54">
        <f t="shared" si="315"/>
        <v>0</v>
      </c>
      <c r="BI1421" s="54">
        <f t="shared" si="310"/>
        <v>0</v>
      </c>
      <c r="BJ1421" s="54">
        <f t="shared" si="309"/>
        <v>0</v>
      </c>
      <c r="BK1421" s="54">
        <f t="shared" si="311"/>
        <v>0</v>
      </c>
      <c r="BL1421" s="54">
        <f t="shared" si="316"/>
        <v>0</v>
      </c>
      <c r="BM1421" s="54">
        <f t="shared" si="317"/>
        <v>0</v>
      </c>
      <c r="BN1421" s="54" t="str">
        <f t="shared" si="318"/>
        <v>ne</v>
      </c>
      <c r="BO1421" s="54" t="str">
        <f t="shared" si="319"/>
        <v>ne</v>
      </c>
      <c r="BP1421" s="54" t="str">
        <f t="shared" si="319"/>
        <v>ne</v>
      </c>
      <c r="BQ1421" s="54" t="str">
        <f t="shared" si="320"/>
        <v>ne</v>
      </c>
      <c r="BR1421" s="54" t="str">
        <f t="shared" si="321"/>
        <v>ne</v>
      </c>
      <c r="BS1421" s="54" t="str">
        <f t="shared" si="312"/>
        <v>ne</v>
      </c>
    </row>
    <row r="1422" spans="2:71" x14ac:dyDescent="0.2">
      <c r="B1422" s="54" t="e">
        <f>VLOOKUP(E1422,'VPS1'!$J$10:$J$29,1,FALSE)</f>
        <v>#N/A</v>
      </c>
      <c r="C1422" s="131" t="str">
        <f t="shared" si="313"/>
        <v/>
      </c>
      <c r="D1422" s="132"/>
      <c r="E1422" s="132"/>
      <c r="F1422" s="55"/>
      <c r="G1422" s="132"/>
      <c r="H1422" s="132"/>
      <c r="I1422" s="132"/>
      <c r="J1422" s="132"/>
      <c r="K1422" s="132"/>
      <c r="L1422" s="133"/>
      <c r="M1422" s="134"/>
      <c r="N1422" s="132"/>
      <c r="O1422" s="132"/>
      <c r="P1422" s="134" t="str">
        <f t="shared" si="314"/>
        <v>nepildyti</v>
      </c>
      <c r="Q1422" s="135" t="str">
        <f t="shared" si="314"/>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8"/>
        <v>0</v>
      </c>
      <c r="BH1422" s="54">
        <f t="shared" si="315"/>
        <v>0</v>
      </c>
      <c r="BI1422" s="54">
        <f t="shared" si="310"/>
        <v>0</v>
      </c>
      <c r="BJ1422" s="54">
        <f t="shared" si="309"/>
        <v>0</v>
      </c>
      <c r="BK1422" s="54">
        <f t="shared" si="311"/>
        <v>0</v>
      </c>
      <c r="BL1422" s="54">
        <f t="shared" si="316"/>
        <v>0</v>
      </c>
      <c r="BM1422" s="54">
        <f t="shared" si="317"/>
        <v>0</v>
      </c>
      <c r="BN1422" s="54" t="str">
        <f t="shared" si="318"/>
        <v>ne</v>
      </c>
      <c r="BO1422" s="54" t="str">
        <f t="shared" si="319"/>
        <v>ne</v>
      </c>
      <c r="BP1422" s="54" t="str">
        <f t="shared" si="319"/>
        <v>ne</v>
      </c>
      <c r="BQ1422" s="54" t="str">
        <f t="shared" si="320"/>
        <v>ne</v>
      </c>
      <c r="BR1422" s="54" t="str">
        <f t="shared" si="321"/>
        <v>ne</v>
      </c>
      <c r="BS1422" s="54" t="str">
        <f t="shared" si="312"/>
        <v>ne</v>
      </c>
    </row>
    <row r="1423" spans="2:71" x14ac:dyDescent="0.2">
      <c r="B1423" s="54" t="e">
        <f>VLOOKUP(E1423,'VPS1'!$J$10:$J$29,1,FALSE)</f>
        <v>#N/A</v>
      </c>
      <c r="C1423" s="131" t="str">
        <f t="shared" si="313"/>
        <v/>
      </c>
      <c r="D1423" s="132"/>
      <c r="E1423" s="132"/>
      <c r="F1423" s="55"/>
      <c r="G1423" s="132"/>
      <c r="H1423" s="132"/>
      <c r="I1423" s="132"/>
      <c r="J1423" s="132"/>
      <c r="K1423" s="132"/>
      <c r="L1423" s="133"/>
      <c r="M1423" s="134"/>
      <c r="N1423" s="132"/>
      <c r="O1423" s="132"/>
      <c r="P1423" s="134" t="str">
        <f t="shared" si="314"/>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8"/>
        <v>0</v>
      </c>
      <c r="BH1423" s="54">
        <f t="shared" si="315"/>
        <v>0</v>
      </c>
      <c r="BI1423" s="54">
        <f t="shared" si="310"/>
        <v>0</v>
      </c>
      <c r="BJ1423" s="54">
        <f t="shared" si="309"/>
        <v>0</v>
      </c>
      <c r="BK1423" s="54">
        <f t="shared" si="311"/>
        <v>0</v>
      </c>
      <c r="BL1423" s="54">
        <f t="shared" si="316"/>
        <v>0</v>
      </c>
      <c r="BM1423" s="54">
        <f t="shared" si="317"/>
        <v>0</v>
      </c>
      <c r="BN1423" s="54" t="str">
        <f t="shared" si="318"/>
        <v>ne</v>
      </c>
      <c r="BO1423" s="54" t="str">
        <f t="shared" si="319"/>
        <v>ne</v>
      </c>
      <c r="BP1423" s="54" t="str">
        <f t="shared" si="319"/>
        <v>ne</v>
      </c>
      <c r="BQ1423" s="54" t="str">
        <f t="shared" si="320"/>
        <v>ne</v>
      </c>
      <c r="BR1423" s="54" t="str">
        <f t="shared" si="321"/>
        <v>ne</v>
      </c>
      <c r="BS1423" s="54" t="str">
        <f t="shared" si="312"/>
        <v>ne</v>
      </c>
    </row>
    <row r="1424" spans="2:71" x14ac:dyDescent="0.2">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ref="BG1431:BG1494" si="322">IF($F1431&gt;0,YEAR($F1431),)</f>
        <v>0</v>
      </c>
      <c r="BH1431" s="54">
        <f t="shared" si="315"/>
        <v>0</v>
      </c>
      <c r="BI1431" s="54">
        <f t="shared" si="310"/>
        <v>0</v>
      </c>
      <c r="BJ1431" s="54">
        <f t="shared" ref="BJ1431:BJ1494" si="323">IF($AI1431&gt;0,YEAR($AI1431),)</f>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22"/>
        <v>0</v>
      </c>
      <c r="BH1432" s="54">
        <f t="shared" si="315"/>
        <v>0</v>
      </c>
      <c r="BI1432" s="54">
        <f t="shared" si="310"/>
        <v>0</v>
      </c>
      <c r="BJ1432" s="54">
        <f t="shared" si="323"/>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22"/>
        <v>0</v>
      </c>
      <c r="BH1433" s="54">
        <f t="shared" si="315"/>
        <v>0</v>
      </c>
      <c r="BI1433" s="54">
        <f t="shared" si="310"/>
        <v>0</v>
      </c>
      <c r="BJ1433" s="54">
        <f t="shared" si="323"/>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si="322"/>
        <v>0</v>
      </c>
      <c r="BH1434" s="54">
        <f t="shared" si="315"/>
        <v>0</v>
      </c>
      <c r="BI1434" s="54">
        <f t="shared" si="310"/>
        <v>0</v>
      </c>
      <c r="BJ1434" s="54">
        <f t="shared" si="323"/>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2"/>
        <v>0</v>
      </c>
      <c r="BH1483" s="54">
        <f t="shared" si="315"/>
        <v>0</v>
      </c>
      <c r="BI1483" s="54">
        <f t="shared" ref="BI1483:BI1546" si="324">IF($AH1483&gt;0,YEAR($AH1483),)</f>
        <v>0</v>
      </c>
      <c r="BJ1483" s="54">
        <f t="shared" si="323"/>
        <v>0</v>
      </c>
      <c r="BK1483" s="54">
        <f t="shared" ref="BK1483:BK1546" si="325">IF($AJ1483&gt;0,YEAR($AJ1483),)</f>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ref="BS1483:BS1546" si="326">IF(BK1483&gt;0,"taip","ne")</f>
        <v>ne</v>
      </c>
    </row>
    <row r="1484" spans="2:71" x14ac:dyDescent="0.2">
      <c r="B1484" s="54" t="e">
        <f>VLOOKUP(E1484,'VPS1'!$J$10:$J$29,1,FALSE)</f>
        <v>#N/A</v>
      </c>
      <c r="C1484" s="131" t="str">
        <f t="shared" ref="C1484:C1547" si="327">LEFT(E1484,4)</f>
        <v/>
      </c>
      <c r="D1484" s="132"/>
      <c r="E1484" s="132"/>
      <c r="F1484" s="55"/>
      <c r="G1484" s="132"/>
      <c r="H1484" s="132"/>
      <c r="I1484" s="132"/>
      <c r="J1484" s="132"/>
      <c r="K1484" s="132"/>
      <c r="L1484" s="133"/>
      <c r="M1484" s="134"/>
      <c r="N1484" s="132"/>
      <c r="O1484" s="132"/>
      <c r="P1484" s="134" t="str">
        <f t="shared" ref="P1484:Q1547" si="328">IF($N1484="fizinis asmuo","užpildykite","nepildyti")</f>
        <v>nepildyti</v>
      </c>
      <c r="Q1484" s="135" t="str">
        <f t="shared" si="328"/>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2"/>
        <v>0</v>
      </c>
      <c r="BH1484" s="54">
        <f t="shared" ref="BH1484:BH1547" si="329">IF($AF1484&gt;0,YEAR($AF1484),)</f>
        <v>0</v>
      </c>
      <c r="BI1484" s="54">
        <f t="shared" si="324"/>
        <v>0</v>
      </c>
      <c r="BJ1484" s="54">
        <f t="shared" si="323"/>
        <v>0</v>
      </c>
      <c r="BK1484" s="54">
        <f t="shared" si="325"/>
        <v>0</v>
      </c>
      <c r="BL1484" s="54">
        <f t="shared" ref="BL1484:BL1547" si="330">IF($AK1484&gt;0,$AK1484,)</f>
        <v>0</v>
      </c>
      <c r="BM1484" s="54">
        <f t="shared" ref="BM1484:BM1547" si="331">IF($AL1484&gt;0,$AL1484,)</f>
        <v>0</v>
      </c>
      <c r="BN1484" s="54" t="str">
        <f t="shared" ref="BN1484:BN1547" si="332">IF(BH1484&gt;0,"taip","ne")</f>
        <v>ne</v>
      </c>
      <c r="BO1484" s="54" t="str">
        <f t="shared" ref="BO1484:BP1547" si="333">IF(BI1484&gt;0,"taip","ne")</f>
        <v>ne</v>
      </c>
      <c r="BP1484" s="54" t="str">
        <f t="shared" si="333"/>
        <v>ne</v>
      </c>
      <c r="BQ1484" s="54" t="str">
        <f t="shared" ref="BQ1484:BQ1547" si="334">IF(BL1484&gt;0,"taip","ne")</f>
        <v>ne</v>
      </c>
      <c r="BR1484" s="54" t="str">
        <f t="shared" ref="BR1484:BR1547" si="335">IF(BM1484&gt;0,"taip","ne")</f>
        <v>ne</v>
      </c>
      <c r="BS1484" s="54" t="str">
        <f t="shared" si="326"/>
        <v>ne</v>
      </c>
    </row>
    <row r="1485" spans="2:71" x14ac:dyDescent="0.2">
      <c r="B1485" s="54" t="e">
        <f>VLOOKUP(E1485,'VPS1'!$J$10:$J$29,1,FALSE)</f>
        <v>#N/A</v>
      </c>
      <c r="C1485" s="131" t="str">
        <f t="shared" si="327"/>
        <v/>
      </c>
      <c r="D1485" s="132"/>
      <c r="E1485" s="132"/>
      <c r="F1485" s="55"/>
      <c r="G1485" s="132"/>
      <c r="H1485" s="132"/>
      <c r="I1485" s="132"/>
      <c r="J1485" s="132"/>
      <c r="K1485" s="132"/>
      <c r="L1485" s="133"/>
      <c r="M1485" s="134"/>
      <c r="N1485" s="132"/>
      <c r="O1485" s="132"/>
      <c r="P1485" s="134" t="str">
        <f t="shared" si="328"/>
        <v>nepildyti</v>
      </c>
      <c r="Q1485" s="135" t="str">
        <f t="shared" si="328"/>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2"/>
        <v>0</v>
      </c>
      <c r="BH1485" s="54">
        <f t="shared" si="329"/>
        <v>0</v>
      </c>
      <c r="BI1485" s="54">
        <f t="shared" si="324"/>
        <v>0</v>
      </c>
      <c r="BJ1485" s="54">
        <f t="shared" si="323"/>
        <v>0</v>
      </c>
      <c r="BK1485" s="54">
        <f t="shared" si="325"/>
        <v>0</v>
      </c>
      <c r="BL1485" s="54">
        <f t="shared" si="330"/>
        <v>0</v>
      </c>
      <c r="BM1485" s="54">
        <f t="shared" si="331"/>
        <v>0</v>
      </c>
      <c r="BN1485" s="54" t="str">
        <f t="shared" si="332"/>
        <v>ne</v>
      </c>
      <c r="BO1485" s="54" t="str">
        <f t="shared" si="333"/>
        <v>ne</v>
      </c>
      <c r="BP1485" s="54" t="str">
        <f t="shared" si="333"/>
        <v>ne</v>
      </c>
      <c r="BQ1485" s="54" t="str">
        <f t="shared" si="334"/>
        <v>ne</v>
      </c>
      <c r="BR1485" s="54" t="str">
        <f t="shared" si="335"/>
        <v>ne</v>
      </c>
      <c r="BS1485" s="54" t="str">
        <f t="shared" si="326"/>
        <v>ne</v>
      </c>
    </row>
    <row r="1486" spans="2:71" x14ac:dyDescent="0.2">
      <c r="B1486" s="54" t="e">
        <f>VLOOKUP(E1486,'VPS1'!$J$10:$J$29,1,FALSE)</f>
        <v>#N/A</v>
      </c>
      <c r="C1486" s="131" t="str">
        <f t="shared" si="327"/>
        <v/>
      </c>
      <c r="D1486" s="132"/>
      <c r="E1486" s="132"/>
      <c r="F1486" s="55"/>
      <c r="G1486" s="132"/>
      <c r="H1486" s="132"/>
      <c r="I1486" s="132"/>
      <c r="J1486" s="132"/>
      <c r="K1486" s="132"/>
      <c r="L1486" s="133"/>
      <c r="M1486" s="134"/>
      <c r="N1486" s="132"/>
      <c r="O1486" s="132"/>
      <c r="P1486" s="134" t="str">
        <f t="shared" si="328"/>
        <v>nepildyti</v>
      </c>
      <c r="Q1486" s="135" t="str">
        <f t="shared" si="328"/>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2"/>
        <v>0</v>
      </c>
      <c r="BH1486" s="54">
        <f t="shared" si="329"/>
        <v>0</v>
      </c>
      <c r="BI1486" s="54">
        <f t="shared" si="324"/>
        <v>0</v>
      </c>
      <c r="BJ1486" s="54">
        <f t="shared" si="323"/>
        <v>0</v>
      </c>
      <c r="BK1486" s="54">
        <f t="shared" si="325"/>
        <v>0</v>
      </c>
      <c r="BL1486" s="54">
        <f t="shared" si="330"/>
        <v>0</v>
      </c>
      <c r="BM1486" s="54">
        <f t="shared" si="331"/>
        <v>0</v>
      </c>
      <c r="BN1486" s="54" t="str">
        <f t="shared" si="332"/>
        <v>ne</v>
      </c>
      <c r="BO1486" s="54" t="str">
        <f t="shared" si="333"/>
        <v>ne</v>
      </c>
      <c r="BP1486" s="54" t="str">
        <f t="shared" si="333"/>
        <v>ne</v>
      </c>
      <c r="BQ1486" s="54" t="str">
        <f t="shared" si="334"/>
        <v>ne</v>
      </c>
      <c r="BR1486" s="54" t="str">
        <f t="shared" si="335"/>
        <v>ne</v>
      </c>
      <c r="BS1486" s="54" t="str">
        <f t="shared" si="326"/>
        <v>ne</v>
      </c>
    </row>
    <row r="1487" spans="2:71" x14ac:dyDescent="0.2">
      <c r="B1487" s="54" t="e">
        <f>VLOOKUP(E1487,'VPS1'!$J$10:$J$29,1,FALSE)</f>
        <v>#N/A</v>
      </c>
      <c r="C1487" s="131" t="str">
        <f t="shared" si="327"/>
        <v/>
      </c>
      <c r="D1487" s="132"/>
      <c r="E1487" s="132"/>
      <c r="F1487" s="55"/>
      <c r="G1487" s="132"/>
      <c r="H1487" s="132"/>
      <c r="I1487" s="132"/>
      <c r="J1487" s="132"/>
      <c r="K1487" s="132"/>
      <c r="L1487" s="133"/>
      <c r="M1487" s="134"/>
      <c r="N1487" s="132"/>
      <c r="O1487" s="132"/>
      <c r="P1487" s="134" t="str">
        <f t="shared" si="328"/>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2"/>
        <v>0</v>
      </c>
      <c r="BH1487" s="54">
        <f t="shared" si="329"/>
        <v>0</v>
      </c>
      <c r="BI1487" s="54">
        <f t="shared" si="324"/>
        <v>0</v>
      </c>
      <c r="BJ1487" s="54">
        <f t="shared" si="323"/>
        <v>0</v>
      </c>
      <c r="BK1487" s="54">
        <f t="shared" si="325"/>
        <v>0</v>
      </c>
      <c r="BL1487" s="54">
        <f t="shared" si="330"/>
        <v>0</v>
      </c>
      <c r="BM1487" s="54">
        <f t="shared" si="331"/>
        <v>0</v>
      </c>
      <c r="BN1487" s="54" t="str">
        <f t="shared" si="332"/>
        <v>ne</v>
      </c>
      <c r="BO1487" s="54" t="str">
        <f t="shared" si="333"/>
        <v>ne</v>
      </c>
      <c r="BP1487" s="54" t="str">
        <f t="shared" si="333"/>
        <v>ne</v>
      </c>
      <c r="BQ1487" s="54" t="str">
        <f t="shared" si="334"/>
        <v>ne</v>
      </c>
      <c r="BR1487" s="54" t="str">
        <f t="shared" si="335"/>
        <v>ne</v>
      </c>
      <c r="BS1487" s="54" t="str">
        <f t="shared" si="326"/>
        <v>ne</v>
      </c>
    </row>
    <row r="1488" spans="2:71" x14ac:dyDescent="0.2">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ref="BG1495:BG1558" si="336">IF($F1495&gt;0,YEAR($F1495),)</f>
        <v>0</v>
      </c>
      <c r="BH1495" s="54">
        <f t="shared" si="329"/>
        <v>0</v>
      </c>
      <c r="BI1495" s="54">
        <f t="shared" si="324"/>
        <v>0</v>
      </c>
      <c r="BJ1495" s="54">
        <f t="shared" ref="BJ1495:BJ1558" si="337">IF($AI1495&gt;0,YEAR($AI1495),)</f>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36"/>
        <v>0</v>
      </c>
      <c r="BH1496" s="54">
        <f t="shared" si="329"/>
        <v>0</v>
      </c>
      <c r="BI1496" s="54">
        <f t="shared" si="324"/>
        <v>0</v>
      </c>
      <c r="BJ1496" s="54">
        <f t="shared" si="337"/>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36"/>
        <v>0</v>
      </c>
      <c r="BH1497" s="54">
        <f t="shared" si="329"/>
        <v>0</v>
      </c>
      <c r="BI1497" s="54">
        <f t="shared" si="324"/>
        <v>0</v>
      </c>
      <c r="BJ1497" s="54">
        <f t="shared" si="337"/>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si="336"/>
        <v>0</v>
      </c>
      <c r="BH1498" s="54">
        <f t="shared" si="329"/>
        <v>0</v>
      </c>
      <c r="BI1498" s="54">
        <f t="shared" si="324"/>
        <v>0</v>
      </c>
      <c r="BJ1498" s="54">
        <f t="shared" si="337"/>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6"/>
        <v>0</v>
      </c>
      <c r="BH1547" s="54">
        <f t="shared" si="329"/>
        <v>0</v>
      </c>
      <c r="BI1547" s="54">
        <f t="shared" ref="BI1547:BI1610" si="338">IF($AH1547&gt;0,YEAR($AH1547),)</f>
        <v>0</v>
      </c>
      <c r="BJ1547" s="54">
        <f t="shared" si="337"/>
        <v>0</v>
      </c>
      <c r="BK1547" s="54">
        <f t="shared" ref="BK1547:BK1610" si="339">IF($AJ1547&gt;0,YEAR($AJ1547),)</f>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ref="BS1547:BS1610" si="340">IF(BK1547&gt;0,"taip","ne")</f>
        <v>ne</v>
      </c>
    </row>
    <row r="1548" spans="2:71" x14ac:dyDescent="0.2">
      <c r="B1548" s="54" t="e">
        <f>VLOOKUP(E1548,'VPS1'!$J$10:$J$29,1,FALSE)</f>
        <v>#N/A</v>
      </c>
      <c r="C1548" s="131" t="str">
        <f t="shared" ref="C1548:C1611" si="341">LEFT(E1548,4)</f>
        <v/>
      </c>
      <c r="D1548" s="132"/>
      <c r="E1548" s="132"/>
      <c r="F1548" s="55"/>
      <c r="G1548" s="132"/>
      <c r="H1548" s="132"/>
      <c r="I1548" s="132"/>
      <c r="J1548" s="132"/>
      <c r="K1548" s="132"/>
      <c r="L1548" s="133"/>
      <c r="M1548" s="134"/>
      <c r="N1548" s="132"/>
      <c r="O1548" s="132"/>
      <c r="P1548" s="134" t="str">
        <f t="shared" ref="P1548:Q1611" si="342">IF($N1548="fizinis asmuo","užpildykite","nepildyti")</f>
        <v>nepildyti</v>
      </c>
      <c r="Q1548" s="135" t="str">
        <f t="shared" si="342"/>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6"/>
        <v>0</v>
      </c>
      <c r="BH1548" s="54">
        <f t="shared" ref="BH1548:BH1611" si="343">IF($AF1548&gt;0,YEAR($AF1548),)</f>
        <v>0</v>
      </c>
      <c r="BI1548" s="54">
        <f t="shared" si="338"/>
        <v>0</v>
      </c>
      <c r="BJ1548" s="54">
        <f t="shared" si="337"/>
        <v>0</v>
      </c>
      <c r="BK1548" s="54">
        <f t="shared" si="339"/>
        <v>0</v>
      </c>
      <c r="BL1548" s="54">
        <f t="shared" ref="BL1548:BL1611" si="344">IF($AK1548&gt;0,$AK1548,)</f>
        <v>0</v>
      </c>
      <c r="BM1548" s="54">
        <f t="shared" ref="BM1548:BM1611" si="345">IF($AL1548&gt;0,$AL1548,)</f>
        <v>0</v>
      </c>
      <c r="BN1548" s="54" t="str">
        <f t="shared" ref="BN1548:BN1611" si="346">IF(BH1548&gt;0,"taip","ne")</f>
        <v>ne</v>
      </c>
      <c r="BO1548" s="54" t="str">
        <f t="shared" ref="BO1548:BP1611" si="347">IF(BI1548&gt;0,"taip","ne")</f>
        <v>ne</v>
      </c>
      <c r="BP1548" s="54" t="str">
        <f t="shared" si="347"/>
        <v>ne</v>
      </c>
      <c r="BQ1548" s="54" t="str">
        <f t="shared" ref="BQ1548:BQ1611" si="348">IF(BL1548&gt;0,"taip","ne")</f>
        <v>ne</v>
      </c>
      <c r="BR1548" s="54" t="str">
        <f t="shared" ref="BR1548:BR1611" si="349">IF(BM1548&gt;0,"taip","ne")</f>
        <v>ne</v>
      </c>
      <c r="BS1548" s="54" t="str">
        <f t="shared" si="340"/>
        <v>ne</v>
      </c>
    </row>
    <row r="1549" spans="2:71" x14ac:dyDescent="0.2">
      <c r="B1549" s="54" t="e">
        <f>VLOOKUP(E1549,'VPS1'!$J$10:$J$29,1,FALSE)</f>
        <v>#N/A</v>
      </c>
      <c r="C1549" s="131" t="str">
        <f t="shared" si="341"/>
        <v/>
      </c>
      <c r="D1549" s="132"/>
      <c r="E1549" s="132"/>
      <c r="F1549" s="55"/>
      <c r="G1549" s="132"/>
      <c r="H1549" s="132"/>
      <c r="I1549" s="132"/>
      <c r="J1549" s="132"/>
      <c r="K1549" s="132"/>
      <c r="L1549" s="133"/>
      <c r="M1549" s="134"/>
      <c r="N1549" s="132"/>
      <c r="O1549" s="132"/>
      <c r="P1549" s="134" t="str">
        <f t="shared" si="342"/>
        <v>nepildyti</v>
      </c>
      <c r="Q1549" s="135" t="str">
        <f t="shared" si="342"/>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6"/>
        <v>0</v>
      </c>
      <c r="BH1549" s="54">
        <f t="shared" si="343"/>
        <v>0</v>
      </c>
      <c r="BI1549" s="54">
        <f t="shared" si="338"/>
        <v>0</v>
      </c>
      <c r="BJ1549" s="54">
        <f t="shared" si="337"/>
        <v>0</v>
      </c>
      <c r="BK1549" s="54">
        <f t="shared" si="339"/>
        <v>0</v>
      </c>
      <c r="BL1549" s="54">
        <f t="shared" si="344"/>
        <v>0</v>
      </c>
      <c r="BM1549" s="54">
        <f t="shared" si="345"/>
        <v>0</v>
      </c>
      <c r="BN1549" s="54" t="str">
        <f t="shared" si="346"/>
        <v>ne</v>
      </c>
      <c r="BO1549" s="54" t="str">
        <f t="shared" si="347"/>
        <v>ne</v>
      </c>
      <c r="BP1549" s="54" t="str">
        <f t="shared" si="347"/>
        <v>ne</v>
      </c>
      <c r="BQ1549" s="54" t="str">
        <f t="shared" si="348"/>
        <v>ne</v>
      </c>
      <c r="BR1549" s="54" t="str">
        <f t="shared" si="349"/>
        <v>ne</v>
      </c>
      <c r="BS1549" s="54" t="str">
        <f t="shared" si="340"/>
        <v>ne</v>
      </c>
    </row>
    <row r="1550" spans="2:71" x14ac:dyDescent="0.2">
      <c r="B1550" s="54" t="e">
        <f>VLOOKUP(E1550,'VPS1'!$J$10:$J$29,1,FALSE)</f>
        <v>#N/A</v>
      </c>
      <c r="C1550" s="131" t="str">
        <f t="shared" si="341"/>
        <v/>
      </c>
      <c r="D1550" s="132"/>
      <c r="E1550" s="132"/>
      <c r="F1550" s="55"/>
      <c r="G1550" s="132"/>
      <c r="H1550" s="132"/>
      <c r="I1550" s="132"/>
      <c r="J1550" s="132"/>
      <c r="K1550" s="132"/>
      <c r="L1550" s="133"/>
      <c r="M1550" s="134"/>
      <c r="N1550" s="132"/>
      <c r="O1550" s="132"/>
      <c r="P1550" s="134" t="str">
        <f t="shared" si="342"/>
        <v>nepildyti</v>
      </c>
      <c r="Q1550" s="135" t="str">
        <f t="shared" si="342"/>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6"/>
        <v>0</v>
      </c>
      <c r="BH1550" s="54">
        <f t="shared" si="343"/>
        <v>0</v>
      </c>
      <c r="BI1550" s="54">
        <f t="shared" si="338"/>
        <v>0</v>
      </c>
      <c r="BJ1550" s="54">
        <f t="shared" si="337"/>
        <v>0</v>
      </c>
      <c r="BK1550" s="54">
        <f t="shared" si="339"/>
        <v>0</v>
      </c>
      <c r="BL1550" s="54">
        <f t="shared" si="344"/>
        <v>0</v>
      </c>
      <c r="BM1550" s="54">
        <f t="shared" si="345"/>
        <v>0</v>
      </c>
      <c r="BN1550" s="54" t="str">
        <f t="shared" si="346"/>
        <v>ne</v>
      </c>
      <c r="BO1550" s="54" t="str">
        <f t="shared" si="347"/>
        <v>ne</v>
      </c>
      <c r="BP1550" s="54" t="str">
        <f t="shared" si="347"/>
        <v>ne</v>
      </c>
      <c r="BQ1550" s="54" t="str">
        <f t="shared" si="348"/>
        <v>ne</v>
      </c>
      <c r="BR1550" s="54" t="str">
        <f t="shared" si="349"/>
        <v>ne</v>
      </c>
      <c r="BS1550" s="54" t="str">
        <f t="shared" si="340"/>
        <v>ne</v>
      </c>
    </row>
    <row r="1551" spans="2:71" x14ac:dyDescent="0.2">
      <c r="B1551" s="54" t="e">
        <f>VLOOKUP(E1551,'VPS1'!$J$10:$J$29,1,FALSE)</f>
        <v>#N/A</v>
      </c>
      <c r="C1551" s="131" t="str">
        <f t="shared" si="341"/>
        <v/>
      </c>
      <c r="D1551" s="132"/>
      <c r="E1551" s="132"/>
      <c r="F1551" s="55"/>
      <c r="G1551" s="132"/>
      <c r="H1551" s="132"/>
      <c r="I1551" s="132"/>
      <c r="J1551" s="132"/>
      <c r="K1551" s="132"/>
      <c r="L1551" s="133"/>
      <c r="M1551" s="134"/>
      <c r="N1551" s="132"/>
      <c r="O1551" s="132"/>
      <c r="P1551" s="134" t="str">
        <f t="shared" si="342"/>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6"/>
        <v>0</v>
      </c>
      <c r="BH1551" s="54">
        <f t="shared" si="343"/>
        <v>0</v>
      </c>
      <c r="BI1551" s="54">
        <f t="shared" si="338"/>
        <v>0</v>
      </c>
      <c r="BJ1551" s="54">
        <f t="shared" si="337"/>
        <v>0</v>
      </c>
      <c r="BK1551" s="54">
        <f t="shared" si="339"/>
        <v>0</v>
      </c>
      <c r="BL1551" s="54">
        <f t="shared" si="344"/>
        <v>0</v>
      </c>
      <c r="BM1551" s="54">
        <f t="shared" si="345"/>
        <v>0</v>
      </c>
      <c r="BN1551" s="54" t="str">
        <f t="shared" si="346"/>
        <v>ne</v>
      </c>
      <c r="BO1551" s="54" t="str">
        <f t="shared" si="347"/>
        <v>ne</v>
      </c>
      <c r="BP1551" s="54" t="str">
        <f t="shared" si="347"/>
        <v>ne</v>
      </c>
      <c r="BQ1551" s="54" t="str">
        <f t="shared" si="348"/>
        <v>ne</v>
      </c>
      <c r="BR1551" s="54" t="str">
        <f t="shared" si="349"/>
        <v>ne</v>
      </c>
      <c r="BS1551" s="54" t="str">
        <f t="shared" si="340"/>
        <v>ne</v>
      </c>
    </row>
    <row r="1552" spans="2:71" x14ac:dyDescent="0.2">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ref="BG1559:BG1622" si="350">IF($F1559&gt;0,YEAR($F1559),)</f>
        <v>0</v>
      </c>
      <c r="BH1559" s="54">
        <f t="shared" si="343"/>
        <v>0</v>
      </c>
      <c r="BI1559" s="54">
        <f t="shared" si="338"/>
        <v>0</v>
      </c>
      <c r="BJ1559" s="54">
        <f t="shared" ref="BJ1559:BJ1622" si="351">IF($AI1559&gt;0,YEAR($AI1559),)</f>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50"/>
        <v>0</v>
      </c>
      <c r="BH1560" s="54">
        <f t="shared" si="343"/>
        <v>0</v>
      </c>
      <c r="BI1560" s="54">
        <f t="shared" si="338"/>
        <v>0</v>
      </c>
      <c r="BJ1560" s="54">
        <f t="shared" si="351"/>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50"/>
        <v>0</v>
      </c>
      <c r="BH1561" s="54">
        <f t="shared" si="343"/>
        <v>0</v>
      </c>
      <c r="BI1561" s="54">
        <f t="shared" si="338"/>
        <v>0</v>
      </c>
      <c r="BJ1561" s="54">
        <f t="shared" si="351"/>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si="350"/>
        <v>0</v>
      </c>
      <c r="BH1562" s="54">
        <f t="shared" si="343"/>
        <v>0</v>
      </c>
      <c r="BI1562" s="54">
        <f t="shared" si="338"/>
        <v>0</v>
      </c>
      <c r="BJ1562" s="54">
        <f t="shared" si="351"/>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0"/>
        <v>0</v>
      </c>
      <c r="BH1611" s="54">
        <f t="shared" si="343"/>
        <v>0</v>
      </c>
      <c r="BI1611" s="54">
        <f t="shared" ref="BI1611:BI1674" si="352">IF($AH1611&gt;0,YEAR($AH1611),)</f>
        <v>0</v>
      </c>
      <c r="BJ1611" s="54">
        <f t="shared" si="351"/>
        <v>0</v>
      </c>
      <c r="BK1611" s="54">
        <f t="shared" ref="BK1611:BK1674" si="353">IF($AJ1611&gt;0,YEAR($AJ1611),)</f>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ref="BS1611:BS1674" si="354">IF(BK1611&gt;0,"taip","ne")</f>
        <v>ne</v>
      </c>
    </row>
    <row r="1612" spans="2:71" x14ac:dyDescent="0.2">
      <c r="B1612" s="54" t="e">
        <f>VLOOKUP(E1612,'VPS1'!$J$10:$J$29,1,FALSE)</f>
        <v>#N/A</v>
      </c>
      <c r="C1612" s="131" t="str">
        <f t="shared" ref="C1612:C1675" si="355">LEFT(E1612,4)</f>
        <v/>
      </c>
      <c r="D1612" s="132"/>
      <c r="E1612" s="132"/>
      <c r="F1612" s="55"/>
      <c r="G1612" s="132"/>
      <c r="H1612" s="132"/>
      <c r="I1612" s="132"/>
      <c r="J1612" s="132"/>
      <c r="K1612" s="132"/>
      <c r="L1612" s="133"/>
      <c r="M1612" s="134"/>
      <c r="N1612" s="132"/>
      <c r="O1612" s="132"/>
      <c r="P1612" s="134" t="str">
        <f t="shared" ref="P1612:Q1675" si="356">IF($N1612="fizinis asmuo","užpildykite","nepildyti")</f>
        <v>nepildyti</v>
      </c>
      <c r="Q1612" s="135" t="str">
        <f t="shared" si="356"/>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0"/>
        <v>0</v>
      </c>
      <c r="BH1612" s="54">
        <f t="shared" ref="BH1612:BH1675" si="357">IF($AF1612&gt;0,YEAR($AF1612),)</f>
        <v>0</v>
      </c>
      <c r="BI1612" s="54">
        <f t="shared" si="352"/>
        <v>0</v>
      </c>
      <c r="BJ1612" s="54">
        <f t="shared" si="351"/>
        <v>0</v>
      </c>
      <c r="BK1612" s="54">
        <f t="shared" si="353"/>
        <v>0</v>
      </c>
      <c r="BL1612" s="54">
        <f t="shared" ref="BL1612:BL1675" si="358">IF($AK1612&gt;0,$AK1612,)</f>
        <v>0</v>
      </c>
      <c r="BM1612" s="54">
        <f t="shared" ref="BM1612:BM1675" si="359">IF($AL1612&gt;0,$AL1612,)</f>
        <v>0</v>
      </c>
      <c r="BN1612" s="54" t="str">
        <f t="shared" ref="BN1612:BN1675" si="360">IF(BH1612&gt;0,"taip","ne")</f>
        <v>ne</v>
      </c>
      <c r="BO1612" s="54" t="str">
        <f t="shared" ref="BO1612:BP1675" si="361">IF(BI1612&gt;0,"taip","ne")</f>
        <v>ne</v>
      </c>
      <c r="BP1612" s="54" t="str">
        <f t="shared" si="361"/>
        <v>ne</v>
      </c>
      <c r="BQ1612" s="54" t="str">
        <f t="shared" ref="BQ1612:BQ1675" si="362">IF(BL1612&gt;0,"taip","ne")</f>
        <v>ne</v>
      </c>
      <c r="BR1612" s="54" t="str">
        <f t="shared" ref="BR1612:BR1675" si="363">IF(BM1612&gt;0,"taip","ne")</f>
        <v>ne</v>
      </c>
      <c r="BS1612" s="54" t="str">
        <f t="shared" si="354"/>
        <v>ne</v>
      </c>
    </row>
    <row r="1613" spans="2:71" x14ac:dyDescent="0.2">
      <c r="B1613" s="54" t="e">
        <f>VLOOKUP(E1613,'VPS1'!$J$10:$J$29,1,FALSE)</f>
        <v>#N/A</v>
      </c>
      <c r="C1613" s="131" t="str">
        <f t="shared" si="355"/>
        <v/>
      </c>
      <c r="D1613" s="132"/>
      <c r="E1613" s="132"/>
      <c r="F1613" s="55"/>
      <c r="G1613" s="132"/>
      <c r="H1613" s="132"/>
      <c r="I1613" s="132"/>
      <c r="J1613" s="132"/>
      <c r="K1613" s="132"/>
      <c r="L1613" s="133"/>
      <c r="M1613" s="134"/>
      <c r="N1613" s="132"/>
      <c r="O1613" s="132"/>
      <c r="P1613" s="134" t="str">
        <f t="shared" si="356"/>
        <v>nepildyti</v>
      </c>
      <c r="Q1613" s="135" t="str">
        <f t="shared" si="356"/>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0"/>
        <v>0</v>
      </c>
      <c r="BH1613" s="54">
        <f t="shared" si="357"/>
        <v>0</v>
      </c>
      <c r="BI1613" s="54">
        <f t="shared" si="352"/>
        <v>0</v>
      </c>
      <c r="BJ1613" s="54">
        <f t="shared" si="351"/>
        <v>0</v>
      </c>
      <c r="BK1613" s="54">
        <f t="shared" si="353"/>
        <v>0</v>
      </c>
      <c r="BL1613" s="54">
        <f t="shared" si="358"/>
        <v>0</v>
      </c>
      <c r="BM1613" s="54">
        <f t="shared" si="359"/>
        <v>0</v>
      </c>
      <c r="BN1613" s="54" t="str">
        <f t="shared" si="360"/>
        <v>ne</v>
      </c>
      <c r="BO1613" s="54" t="str">
        <f t="shared" si="361"/>
        <v>ne</v>
      </c>
      <c r="BP1613" s="54" t="str">
        <f t="shared" si="361"/>
        <v>ne</v>
      </c>
      <c r="BQ1613" s="54" t="str">
        <f t="shared" si="362"/>
        <v>ne</v>
      </c>
      <c r="BR1613" s="54" t="str">
        <f t="shared" si="363"/>
        <v>ne</v>
      </c>
      <c r="BS1613" s="54" t="str">
        <f t="shared" si="354"/>
        <v>ne</v>
      </c>
    </row>
    <row r="1614" spans="2:71" x14ac:dyDescent="0.2">
      <c r="B1614" s="54" t="e">
        <f>VLOOKUP(E1614,'VPS1'!$J$10:$J$29,1,FALSE)</f>
        <v>#N/A</v>
      </c>
      <c r="C1614" s="131" t="str">
        <f t="shared" si="355"/>
        <v/>
      </c>
      <c r="D1614" s="132"/>
      <c r="E1614" s="132"/>
      <c r="F1614" s="55"/>
      <c r="G1614" s="132"/>
      <c r="H1614" s="132"/>
      <c r="I1614" s="132"/>
      <c r="J1614" s="132"/>
      <c r="K1614" s="132"/>
      <c r="L1614" s="133"/>
      <c r="M1614" s="134"/>
      <c r="N1614" s="132"/>
      <c r="O1614" s="132"/>
      <c r="P1614" s="134" t="str">
        <f t="shared" si="356"/>
        <v>nepildyti</v>
      </c>
      <c r="Q1614" s="135" t="str">
        <f t="shared" si="356"/>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0"/>
        <v>0</v>
      </c>
      <c r="BH1614" s="54">
        <f t="shared" si="357"/>
        <v>0</v>
      </c>
      <c r="BI1614" s="54">
        <f t="shared" si="352"/>
        <v>0</v>
      </c>
      <c r="BJ1614" s="54">
        <f t="shared" si="351"/>
        <v>0</v>
      </c>
      <c r="BK1614" s="54">
        <f t="shared" si="353"/>
        <v>0</v>
      </c>
      <c r="BL1614" s="54">
        <f t="shared" si="358"/>
        <v>0</v>
      </c>
      <c r="BM1614" s="54">
        <f t="shared" si="359"/>
        <v>0</v>
      </c>
      <c r="BN1614" s="54" t="str">
        <f t="shared" si="360"/>
        <v>ne</v>
      </c>
      <c r="BO1614" s="54" t="str">
        <f t="shared" si="361"/>
        <v>ne</v>
      </c>
      <c r="BP1614" s="54" t="str">
        <f t="shared" si="361"/>
        <v>ne</v>
      </c>
      <c r="BQ1614" s="54" t="str">
        <f t="shared" si="362"/>
        <v>ne</v>
      </c>
      <c r="BR1614" s="54" t="str">
        <f t="shared" si="363"/>
        <v>ne</v>
      </c>
      <c r="BS1614" s="54" t="str">
        <f t="shared" si="354"/>
        <v>ne</v>
      </c>
    </row>
    <row r="1615" spans="2:71" x14ac:dyDescent="0.2">
      <c r="B1615" s="54" t="e">
        <f>VLOOKUP(E1615,'VPS1'!$J$10:$J$29,1,FALSE)</f>
        <v>#N/A</v>
      </c>
      <c r="C1615" s="131" t="str">
        <f t="shared" si="355"/>
        <v/>
      </c>
      <c r="D1615" s="132"/>
      <c r="E1615" s="132"/>
      <c r="F1615" s="55"/>
      <c r="G1615" s="132"/>
      <c r="H1615" s="132"/>
      <c r="I1615" s="132"/>
      <c r="J1615" s="132"/>
      <c r="K1615" s="132"/>
      <c r="L1615" s="133"/>
      <c r="M1615" s="134"/>
      <c r="N1615" s="132"/>
      <c r="O1615" s="132"/>
      <c r="P1615" s="134" t="str">
        <f t="shared" si="356"/>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0"/>
        <v>0</v>
      </c>
      <c r="BH1615" s="54">
        <f t="shared" si="357"/>
        <v>0</v>
      </c>
      <c r="BI1615" s="54">
        <f t="shared" si="352"/>
        <v>0</v>
      </c>
      <c r="BJ1615" s="54">
        <f t="shared" si="351"/>
        <v>0</v>
      </c>
      <c r="BK1615" s="54">
        <f t="shared" si="353"/>
        <v>0</v>
      </c>
      <c r="BL1615" s="54">
        <f t="shared" si="358"/>
        <v>0</v>
      </c>
      <c r="BM1615" s="54">
        <f t="shared" si="359"/>
        <v>0</v>
      </c>
      <c r="BN1615" s="54" t="str">
        <f t="shared" si="360"/>
        <v>ne</v>
      </c>
      <c r="BO1615" s="54" t="str">
        <f t="shared" si="361"/>
        <v>ne</v>
      </c>
      <c r="BP1615" s="54" t="str">
        <f t="shared" si="361"/>
        <v>ne</v>
      </c>
      <c r="BQ1615" s="54" t="str">
        <f t="shared" si="362"/>
        <v>ne</v>
      </c>
      <c r="BR1615" s="54" t="str">
        <f t="shared" si="363"/>
        <v>ne</v>
      </c>
      <c r="BS1615" s="54" t="str">
        <f t="shared" si="354"/>
        <v>ne</v>
      </c>
    </row>
    <row r="1616" spans="2:71" x14ac:dyDescent="0.2">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ref="BG1623:BG1686" si="364">IF($F1623&gt;0,YEAR($F1623),)</f>
        <v>0</v>
      </c>
      <c r="BH1623" s="54">
        <f t="shared" si="357"/>
        <v>0</v>
      </c>
      <c r="BI1623" s="54">
        <f t="shared" si="352"/>
        <v>0</v>
      </c>
      <c r="BJ1623" s="54">
        <f t="shared" ref="BJ1623:BJ1686" si="365">IF($AI1623&gt;0,YEAR($AI1623),)</f>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64"/>
        <v>0</v>
      </c>
      <c r="BH1624" s="54">
        <f t="shared" si="357"/>
        <v>0</v>
      </c>
      <c r="BI1624" s="54">
        <f t="shared" si="352"/>
        <v>0</v>
      </c>
      <c r="BJ1624" s="54">
        <f t="shared" si="365"/>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64"/>
        <v>0</v>
      </c>
      <c r="BH1625" s="54">
        <f t="shared" si="357"/>
        <v>0</v>
      </c>
      <c r="BI1625" s="54">
        <f t="shared" si="352"/>
        <v>0</v>
      </c>
      <c r="BJ1625" s="54">
        <f t="shared" si="365"/>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si="364"/>
        <v>0</v>
      </c>
      <c r="BH1626" s="54">
        <f t="shared" si="357"/>
        <v>0</v>
      </c>
      <c r="BI1626" s="54">
        <f t="shared" si="352"/>
        <v>0</v>
      </c>
      <c r="BJ1626" s="54">
        <f t="shared" si="365"/>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4"/>
        <v>0</v>
      </c>
      <c r="BH1675" s="54">
        <f t="shared" si="357"/>
        <v>0</v>
      </c>
      <c r="BI1675" s="54">
        <f t="shared" ref="BI1675:BI1738" si="366">IF($AH1675&gt;0,YEAR($AH1675),)</f>
        <v>0</v>
      </c>
      <c r="BJ1675" s="54">
        <f t="shared" si="365"/>
        <v>0</v>
      </c>
      <c r="BK1675" s="54">
        <f t="shared" ref="BK1675:BK1738" si="367">IF($AJ1675&gt;0,YEAR($AJ1675),)</f>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ref="BS1675:BS1738" si="368">IF(BK1675&gt;0,"taip","ne")</f>
        <v>ne</v>
      </c>
    </row>
    <row r="1676" spans="2:71" x14ac:dyDescent="0.2">
      <c r="B1676" s="54" t="e">
        <f>VLOOKUP(E1676,'VPS1'!$J$10:$J$29,1,FALSE)</f>
        <v>#N/A</v>
      </c>
      <c r="C1676" s="131" t="str">
        <f t="shared" ref="C1676:C1739" si="369">LEFT(E1676,4)</f>
        <v/>
      </c>
      <c r="D1676" s="132"/>
      <c r="E1676" s="132"/>
      <c r="F1676" s="55"/>
      <c r="G1676" s="132"/>
      <c r="H1676" s="132"/>
      <c r="I1676" s="132"/>
      <c r="J1676" s="132"/>
      <c r="K1676" s="132"/>
      <c r="L1676" s="133"/>
      <c r="M1676" s="134"/>
      <c r="N1676" s="132"/>
      <c r="O1676" s="132"/>
      <c r="P1676" s="134" t="str">
        <f t="shared" ref="P1676:Q1739" si="370">IF($N1676="fizinis asmuo","užpildykite","nepildyti")</f>
        <v>nepildyti</v>
      </c>
      <c r="Q1676" s="135" t="str">
        <f t="shared" si="370"/>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4"/>
        <v>0</v>
      </c>
      <c r="BH1676" s="54">
        <f t="shared" ref="BH1676:BH1739" si="371">IF($AF1676&gt;0,YEAR($AF1676),)</f>
        <v>0</v>
      </c>
      <c r="BI1676" s="54">
        <f t="shared" si="366"/>
        <v>0</v>
      </c>
      <c r="BJ1676" s="54">
        <f t="shared" si="365"/>
        <v>0</v>
      </c>
      <c r="BK1676" s="54">
        <f t="shared" si="367"/>
        <v>0</v>
      </c>
      <c r="BL1676" s="54">
        <f t="shared" ref="BL1676:BL1739" si="372">IF($AK1676&gt;0,$AK1676,)</f>
        <v>0</v>
      </c>
      <c r="BM1676" s="54">
        <f t="shared" ref="BM1676:BM1739" si="373">IF($AL1676&gt;0,$AL1676,)</f>
        <v>0</v>
      </c>
      <c r="BN1676" s="54" t="str">
        <f t="shared" ref="BN1676:BN1739" si="374">IF(BH1676&gt;0,"taip","ne")</f>
        <v>ne</v>
      </c>
      <c r="BO1676" s="54" t="str">
        <f t="shared" ref="BO1676:BP1739" si="375">IF(BI1676&gt;0,"taip","ne")</f>
        <v>ne</v>
      </c>
      <c r="BP1676" s="54" t="str">
        <f t="shared" si="375"/>
        <v>ne</v>
      </c>
      <c r="BQ1676" s="54" t="str">
        <f t="shared" ref="BQ1676:BQ1739" si="376">IF(BL1676&gt;0,"taip","ne")</f>
        <v>ne</v>
      </c>
      <c r="BR1676" s="54" t="str">
        <f t="shared" ref="BR1676:BR1739" si="377">IF(BM1676&gt;0,"taip","ne")</f>
        <v>ne</v>
      </c>
      <c r="BS1676" s="54" t="str">
        <f t="shared" si="368"/>
        <v>ne</v>
      </c>
    </row>
    <row r="1677" spans="2:71" x14ac:dyDescent="0.2">
      <c r="B1677" s="54" t="e">
        <f>VLOOKUP(E1677,'VPS1'!$J$10:$J$29,1,FALSE)</f>
        <v>#N/A</v>
      </c>
      <c r="C1677" s="131" t="str">
        <f t="shared" si="369"/>
        <v/>
      </c>
      <c r="D1677" s="132"/>
      <c r="E1677" s="132"/>
      <c r="F1677" s="55"/>
      <c r="G1677" s="132"/>
      <c r="H1677" s="132"/>
      <c r="I1677" s="132"/>
      <c r="J1677" s="132"/>
      <c r="K1677" s="132"/>
      <c r="L1677" s="133"/>
      <c r="M1677" s="134"/>
      <c r="N1677" s="132"/>
      <c r="O1677" s="132"/>
      <c r="P1677" s="134" t="str">
        <f t="shared" si="370"/>
        <v>nepildyti</v>
      </c>
      <c r="Q1677" s="135" t="str">
        <f t="shared" si="370"/>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4"/>
        <v>0</v>
      </c>
      <c r="BH1677" s="54">
        <f t="shared" si="371"/>
        <v>0</v>
      </c>
      <c r="BI1677" s="54">
        <f t="shared" si="366"/>
        <v>0</v>
      </c>
      <c r="BJ1677" s="54">
        <f t="shared" si="365"/>
        <v>0</v>
      </c>
      <c r="BK1677" s="54">
        <f t="shared" si="367"/>
        <v>0</v>
      </c>
      <c r="BL1677" s="54">
        <f t="shared" si="372"/>
        <v>0</v>
      </c>
      <c r="BM1677" s="54">
        <f t="shared" si="373"/>
        <v>0</v>
      </c>
      <c r="BN1677" s="54" t="str">
        <f t="shared" si="374"/>
        <v>ne</v>
      </c>
      <c r="BO1677" s="54" t="str">
        <f t="shared" si="375"/>
        <v>ne</v>
      </c>
      <c r="BP1677" s="54" t="str">
        <f t="shared" si="375"/>
        <v>ne</v>
      </c>
      <c r="BQ1677" s="54" t="str">
        <f t="shared" si="376"/>
        <v>ne</v>
      </c>
      <c r="BR1677" s="54" t="str">
        <f t="shared" si="377"/>
        <v>ne</v>
      </c>
      <c r="BS1677" s="54" t="str">
        <f t="shared" si="368"/>
        <v>ne</v>
      </c>
    </row>
    <row r="1678" spans="2:71" x14ac:dyDescent="0.2">
      <c r="B1678" s="54" t="e">
        <f>VLOOKUP(E1678,'VPS1'!$J$10:$J$29,1,FALSE)</f>
        <v>#N/A</v>
      </c>
      <c r="C1678" s="131" t="str">
        <f t="shared" si="369"/>
        <v/>
      </c>
      <c r="D1678" s="132"/>
      <c r="E1678" s="132"/>
      <c r="F1678" s="55"/>
      <c r="G1678" s="132"/>
      <c r="H1678" s="132"/>
      <c r="I1678" s="132"/>
      <c r="J1678" s="132"/>
      <c r="K1678" s="132"/>
      <c r="L1678" s="133"/>
      <c r="M1678" s="134"/>
      <c r="N1678" s="132"/>
      <c r="O1678" s="132"/>
      <c r="P1678" s="134" t="str">
        <f t="shared" si="370"/>
        <v>nepildyti</v>
      </c>
      <c r="Q1678" s="135" t="str">
        <f t="shared" si="370"/>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4"/>
        <v>0</v>
      </c>
      <c r="BH1678" s="54">
        <f t="shared" si="371"/>
        <v>0</v>
      </c>
      <c r="BI1678" s="54">
        <f t="shared" si="366"/>
        <v>0</v>
      </c>
      <c r="BJ1678" s="54">
        <f t="shared" si="365"/>
        <v>0</v>
      </c>
      <c r="BK1678" s="54">
        <f t="shared" si="367"/>
        <v>0</v>
      </c>
      <c r="BL1678" s="54">
        <f t="shared" si="372"/>
        <v>0</v>
      </c>
      <c r="BM1678" s="54">
        <f t="shared" si="373"/>
        <v>0</v>
      </c>
      <c r="BN1678" s="54" t="str">
        <f t="shared" si="374"/>
        <v>ne</v>
      </c>
      <c r="BO1678" s="54" t="str">
        <f t="shared" si="375"/>
        <v>ne</v>
      </c>
      <c r="BP1678" s="54" t="str">
        <f t="shared" si="375"/>
        <v>ne</v>
      </c>
      <c r="BQ1678" s="54" t="str">
        <f t="shared" si="376"/>
        <v>ne</v>
      </c>
      <c r="BR1678" s="54" t="str">
        <f t="shared" si="377"/>
        <v>ne</v>
      </c>
      <c r="BS1678" s="54" t="str">
        <f t="shared" si="368"/>
        <v>ne</v>
      </c>
    </row>
    <row r="1679" spans="2:71" x14ac:dyDescent="0.2">
      <c r="B1679" s="54" t="e">
        <f>VLOOKUP(E1679,'VPS1'!$J$10:$J$29,1,FALSE)</f>
        <v>#N/A</v>
      </c>
      <c r="C1679" s="131" t="str">
        <f t="shared" si="369"/>
        <v/>
      </c>
      <c r="D1679" s="132"/>
      <c r="E1679" s="132"/>
      <c r="F1679" s="55"/>
      <c r="G1679" s="132"/>
      <c r="H1679" s="132"/>
      <c r="I1679" s="132"/>
      <c r="J1679" s="132"/>
      <c r="K1679" s="132"/>
      <c r="L1679" s="133"/>
      <c r="M1679" s="134"/>
      <c r="N1679" s="132"/>
      <c r="O1679" s="132"/>
      <c r="P1679" s="134" t="str">
        <f t="shared" si="370"/>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4"/>
        <v>0</v>
      </c>
      <c r="BH1679" s="54">
        <f t="shared" si="371"/>
        <v>0</v>
      </c>
      <c r="BI1679" s="54">
        <f t="shared" si="366"/>
        <v>0</v>
      </c>
      <c r="BJ1679" s="54">
        <f t="shared" si="365"/>
        <v>0</v>
      </c>
      <c r="BK1679" s="54">
        <f t="shared" si="367"/>
        <v>0</v>
      </c>
      <c r="BL1679" s="54">
        <f t="shared" si="372"/>
        <v>0</v>
      </c>
      <c r="BM1679" s="54">
        <f t="shared" si="373"/>
        <v>0</v>
      </c>
      <c r="BN1679" s="54" t="str">
        <f t="shared" si="374"/>
        <v>ne</v>
      </c>
      <c r="BO1679" s="54" t="str">
        <f t="shared" si="375"/>
        <v>ne</v>
      </c>
      <c r="BP1679" s="54" t="str">
        <f t="shared" si="375"/>
        <v>ne</v>
      </c>
      <c r="BQ1679" s="54" t="str">
        <f t="shared" si="376"/>
        <v>ne</v>
      </c>
      <c r="BR1679" s="54" t="str">
        <f t="shared" si="377"/>
        <v>ne</v>
      </c>
      <c r="BS1679" s="54" t="str">
        <f t="shared" si="368"/>
        <v>ne</v>
      </c>
    </row>
    <row r="1680" spans="2:71" x14ac:dyDescent="0.2">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ref="BG1687:BG1750" si="378">IF($F1687&gt;0,YEAR($F1687),)</f>
        <v>0</v>
      </c>
      <c r="BH1687" s="54">
        <f t="shared" si="371"/>
        <v>0</v>
      </c>
      <c r="BI1687" s="54">
        <f t="shared" si="366"/>
        <v>0</v>
      </c>
      <c r="BJ1687" s="54">
        <f t="shared" ref="BJ1687:BJ1750" si="379">IF($AI1687&gt;0,YEAR($AI1687),)</f>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78"/>
        <v>0</v>
      </c>
      <c r="BH1688" s="54">
        <f t="shared" si="371"/>
        <v>0</v>
      </c>
      <c r="BI1688" s="54">
        <f t="shared" si="366"/>
        <v>0</v>
      </c>
      <c r="BJ1688" s="54">
        <f t="shared" si="379"/>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78"/>
        <v>0</v>
      </c>
      <c r="BH1689" s="54">
        <f t="shared" si="371"/>
        <v>0</v>
      </c>
      <c r="BI1689" s="54">
        <f t="shared" si="366"/>
        <v>0</v>
      </c>
      <c r="BJ1689" s="54">
        <f t="shared" si="379"/>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si="378"/>
        <v>0</v>
      </c>
      <c r="BH1690" s="54">
        <f t="shared" si="371"/>
        <v>0</v>
      </c>
      <c r="BI1690" s="54">
        <f t="shared" si="366"/>
        <v>0</v>
      </c>
      <c r="BJ1690" s="54">
        <f t="shared" si="379"/>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8"/>
        <v>0</v>
      </c>
      <c r="BH1739" s="54">
        <f t="shared" si="371"/>
        <v>0</v>
      </c>
      <c r="BI1739" s="54">
        <f t="shared" ref="BI1739:BI1802" si="380">IF($AH1739&gt;0,YEAR($AH1739),)</f>
        <v>0</v>
      </c>
      <c r="BJ1739" s="54">
        <f t="shared" si="379"/>
        <v>0</v>
      </c>
      <c r="BK1739" s="54">
        <f t="shared" ref="BK1739:BK1802" si="381">IF($AJ1739&gt;0,YEAR($AJ1739),)</f>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ref="BS1739:BS1802" si="382">IF(BK1739&gt;0,"taip","ne")</f>
        <v>ne</v>
      </c>
    </row>
    <row r="1740" spans="2:71" x14ac:dyDescent="0.2">
      <c r="B1740" s="54" t="e">
        <f>VLOOKUP(E1740,'VPS1'!$J$10:$J$29,1,FALSE)</f>
        <v>#N/A</v>
      </c>
      <c r="C1740" s="131" t="str">
        <f t="shared" ref="C1740:C1803" si="383">LEFT(E1740,4)</f>
        <v/>
      </c>
      <c r="D1740" s="132"/>
      <c r="E1740" s="132"/>
      <c r="F1740" s="55"/>
      <c r="G1740" s="132"/>
      <c r="H1740" s="132"/>
      <c r="I1740" s="132"/>
      <c r="J1740" s="132"/>
      <c r="K1740" s="132"/>
      <c r="L1740" s="133"/>
      <c r="M1740" s="134"/>
      <c r="N1740" s="132"/>
      <c r="O1740" s="132"/>
      <c r="P1740" s="134" t="str">
        <f t="shared" ref="P1740:Q1803" si="384">IF($N1740="fizinis asmuo","užpildykite","nepildyti")</f>
        <v>nepildyti</v>
      </c>
      <c r="Q1740" s="135" t="str">
        <f t="shared" si="384"/>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8"/>
        <v>0</v>
      </c>
      <c r="BH1740" s="54">
        <f t="shared" ref="BH1740:BH1803" si="385">IF($AF1740&gt;0,YEAR($AF1740),)</f>
        <v>0</v>
      </c>
      <c r="BI1740" s="54">
        <f t="shared" si="380"/>
        <v>0</v>
      </c>
      <c r="BJ1740" s="54">
        <f t="shared" si="379"/>
        <v>0</v>
      </c>
      <c r="BK1740" s="54">
        <f t="shared" si="381"/>
        <v>0</v>
      </c>
      <c r="BL1740" s="54">
        <f t="shared" ref="BL1740:BL1803" si="386">IF($AK1740&gt;0,$AK1740,)</f>
        <v>0</v>
      </c>
      <c r="BM1740" s="54">
        <f t="shared" ref="BM1740:BM1803" si="387">IF($AL1740&gt;0,$AL1740,)</f>
        <v>0</v>
      </c>
      <c r="BN1740" s="54" t="str">
        <f t="shared" ref="BN1740:BN1803" si="388">IF(BH1740&gt;0,"taip","ne")</f>
        <v>ne</v>
      </c>
      <c r="BO1740" s="54" t="str">
        <f t="shared" ref="BO1740:BP1803" si="389">IF(BI1740&gt;0,"taip","ne")</f>
        <v>ne</v>
      </c>
      <c r="BP1740" s="54" t="str">
        <f t="shared" si="389"/>
        <v>ne</v>
      </c>
      <c r="BQ1740" s="54" t="str">
        <f t="shared" ref="BQ1740:BQ1803" si="390">IF(BL1740&gt;0,"taip","ne")</f>
        <v>ne</v>
      </c>
      <c r="BR1740" s="54" t="str">
        <f t="shared" ref="BR1740:BR1803" si="391">IF(BM1740&gt;0,"taip","ne")</f>
        <v>ne</v>
      </c>
      <c r="BS1740" s="54" t="str">
        <f t="shared" si="382"/>
        <v>ne</v>
      </c>
    </row>
    <row r="1741" spans="2:71" x14ac:dyDescent="0.2">
      <c r="B1741" s="54" t="e">
        <f>VLOOKUP(E1741,'VPS1'!$J$10:$J$29,1,FALSE)</f>
        <v>#N/A</v>
      </c>
      <c r="C1741" s="131" t="str">
        <f t="shared" si="383"/>
        <v/>
      </c>
      <c r="D1741" s="132"/>
      <c r="E1741" s="132"/>
      <c r="F1741" s="55"/>
      <c r="G1741" s="132"/>
      <c r="H1741" s="132"/>
      <c r="I1741" s="132"/>
      <c r="J1741" s="132"/>
      <c r="K1741" s="132"/>
      <c r="L1741" s="133"/>
      <c r="M1741" s="134"/>
      <c r="N1741" s="132"/>
      <c r="O1741" s="132"/>
      <c r="P1741" s="134" t="str">
        <f t="shared" si="384"/>
        <v>nepildyti</v>
      </c>
      <c r="Q1741" s="135" t="str">
        <f t="shared" si="384"/>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8"/>
        <v>0</v>
      </c>
      <c r="BH1741" s="54">
        <f t="shared" si="385"/>
        <v>0</v>
      </c>
      <c r="BI1741" s="54">
        <f t="shared" si="380"/>
        <v>0</v>
      </c>
      <c r="BJ1741" s="54">
        <f t="shared" si="379"/>
        <v>0</v>
      </c>
      <c r="BK1741" s="54">
        <f t="shared" si="381"/>
        <v>0</v>
      </c>
      <c r="BL1741" s="54">
        <f t="shared" si="386"/>
        <v>0</v>
      </c>
      <c r="BM1741" s="54">
        <f t="shared" si="387"/>
        <v>0</v>
      </c>
      <c r="BN1741" s="54" t="str">
        <f t="shared" si="388"/>
        <v>ne</v>
      </c>
      <c r="BO1741" s="54" t="str">
        <f t="shared" si="389"/>
        <v>ne</v>
      </c>
      <c r="BP1741" s="54" t="str">
        <f t="shared" si="389"/>
        <v>ne</v>
      </c>
      <c r="BQ1741" s="54" t="str">
        <f t="shared" si="390"/>
        <v>ne</v>
      </c>
      <c r="BR1741" s="54" t="str">
        <f t="shared" si="391"/>
        <v>ne</v>
      </c>
      <c r="BS1741" s="54" t="str">
        <f t="shared" si="382"/>
        <v>ne</v>
      </c>
    </row>
    <row r="1742" spans="2:71" x14ac:dyDescent="0.2">
      <c r="B1742" s="54" t="e">
        <f>VLOOKUP(E1742,'VPS1'!$J$10:$J$29,1,FALSE)</f>
        <v>#N/A</v>
      </c>
      <c r="C1742" s="131" t="str">
        <f t="shared" si="383"/>
        <v/>
      </c>
      <c r="D1742" s="132"/>
      <c r="E1742" s="132"/>
      <c r="F1742" s="55"/>
      <c r="G1742" s="132"/>
      <c r="H1742" s="132"/>
      <c r="I1742" s="132"/>
      <c r="J1742" s="132"/>
      <c r="K1742" s="132"/>
      <c r="L1742" s="133"/>
      <c r="M1742" s="134"/>
      <c r="N1742" s="132"/>
      <c r="O1742" s="132"/>
      <c r="P1742" s="134" t="str">
        <f t="shared" si="384"/>
        <v>nepildyti</v>
      </c>
      <c r="Q1742" s="135" t="str">
        <f t="shared" si="384"/>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8"/>
        <v>0</v>
      </c>
      <c r="BH1742" s="54">
        <f t="shared" si="385"/>
        <v>0</v>
      </c>
      <c r="BI1742" s="54">
        <f t="shared" si="380"/>
        <v>0</v>
      </c>
      <c r="BJ1742" s="54">
        <f t="shared" si="379"/>
        <v>0</v>
      </c>
      <c r="BK1742" s="54">
        <f t="shared" si="381"/>
        <v>0</v>
      </c>
      <c r="BL1742" s="54">
        <f t="shared" si="386"/>
        <v>0</v>
      </c>
      <c r="BM1742" s="54">
        <f t="shared" si="387"/>
        <v>0</v>
      </c>
      <c r="BN1742" s="54" t="str">
        <f t="shared" si="388"/>
        <v>ne</v>
      </c>
      <c r="BO1742" s="54" t="str">
        <f t="shared" si="389"/>
        <v>ne</v>
      </c>
      <c r="BP1742" s="54" t="str">
        <f t="shared" si="389"/>
        <v>ne</v>
      </c>
      <c r="BQ1742" s="54" t="str">
        <f t="shared" si="390"/>
        <v>ne</v>
      </c>
      <c r="BR1742" s="54" t="str">
        <f t="shared" si="391"/>
        <v>ne</v>
      </c>
      <c r="BS1742" s="54" t="str">
        <f t="shared" si="382"/>
        <v>ne</v>
      </c>
    </row>
    <row r="1743" spans="2:71" x14ac:dyDescent="0.2">
      <c r="B1743" s="54" t="e">
        <f>VLOOKUP(E1743,'VPS1'!$J$10:$J$29,1,FALSE)</f>
        <v>#N/A</v>
      </c>
      <c r="C1743" s="131" t="str">
        <f t="shared" si="383"/>
        <v/>
      </c>
      <c r="D1743" s="132"/>
      <c r="E1743" s="132"/>
      <c r="F1743" s="55"/>
      <c r="G1743" s="132"/>
      <c r="H1743" s="132"/>
      <c r="I1743" s="132"/>
      <c r="J1743" s="132"/>
      <c r="K1743" s="132"/>
      <c r="L1743" s="133"/>
      <c r="M1743" s="134"/>
      <c r="N1743" s="132"/>
      <c r="O1743" s="132"/>
      <c r="P1743" s="134" t="str">
        <f t="shared" si="384"/>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8"/>
        <v>0</v>
      </c>
      <c r="BH1743" s="54">
        <f t="shared" si="385"/>
        <v>0</v>
      </c>
      <c r="BI1743" s="54">
        <f t="shared" si="380"/>
        <v>0</v>
      </c>
      <c r="BJ1743" s="54">
        <f t="shared" si="379"/>
        <v>0</v>
      </c>
      <c r="BK1743" s="54">
        <f t="shared" si="381"/>
        <v>0</v>
      </c>
      <c r="BL1743" s="54">
        <f t="shared" si="386"/>
        <v>0</v>
      </c>
      <c r="BM1743" s="54">
        <f t="shared" si="387"/>
        <v>0</v>
      </c>
      <c r="BN1743" s="54" t="str">
        <f t="shared" si="388"/>
        <v>ne</v>
      </c>
      <c r="BO1743" s="54" t="str">
        <f t="shared" si="389"/>
        <v>ne</v>
      </c>
      <c r="BP1743" s="54" t="str">
        <f t="shared" si="389"/>
        <v>ne</v>
      </c>
      <c r="BQ1743" s="54" t="str">
        <f t="shared" si="390"/>
        <v>ne</v>
      </c>
      <c r="BR1743" s="54" t="str">
        <f t="shared" si="391"/>
        <v>ne</v>
      </c>
      <c r="BS1743" s="54" t="str">
        <f t="shared" si="382"/>
        <v>ne</v>
      </c>
    </row>
    <row r="1744" spans="2:71" x14ac:dyDescent="0.2">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ref="BG1751:BG1814" si="392">IF($F1751&gt;0,YEAR($F1751),)</f>
        <v>0</v>
      </c>
      <c r="BH1751" s="54">
        <f t="shared" si="385"/>
        <v>0</v>
      </c>
      <c r="BI1751" s="54">
        <f t="shared" si="380"/>
        <v>0</v>
      </c>
      <c r="BJ1751" s="54">
        <f t="shared" ref="BJ1751:BJ1814" si="393">IF($AI1751&gt;0,YEAR($AI1751),)</f>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92"/>
        <v>0</v>
      </c>
      <c r="BH1752" s="54">
        <f t="shared" si="385"/>
        <v>0</v>
      </c>
      <c r="BI1752" s="54">
        <f t="shared" si="380"/>
        <v>0</v>
      </c>
      <c r="BJ1752" s="54">
        <f t="shared" si="393"/>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92"/>
        <v>0</v>
      </c>
      <c r="BH1753" s="54">
        <f t="shared" si="385"/>
        <v>0</v>
      </c>
      <c r="BI1753" s="54">
        <f t="shared" si="380"/>
        <v>0</v>
      </c>
      <c r="BJ1753" s="54">
        <f t="shared" si="393"/>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si="392"/>
        <v>0</v>
      </c>
      <c r="BH1754" s="54">
        <f t="shared" si="385"/>
        <v>0</v>
      </c>
      <c r="BI1754" s="54">
        <f t="shared" si="380"/>
        <v>0</v>
      </c>
      <c r="BJ1754" s="54">
        <f t="shared" si="393"/>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2"/>
        <v>0</v>
      </c>
      <c r="BH1803" s="54">
        <f t="shared" si="385"/>
        <v>0</v>
      </c>
      <c r="BI1803" s="54">
        <f t="shared" ref="BI1803:BI1866" si="394">IF($AH1803&gt;0,YEAR($AH1803),)</f>
        <v>0</v>
      </c>
      <c r="BJ1803" s="54">
        <f t="shared" si="393"/>
        <v>0</v>
      </c>
      <c r="BK1803" s="54">
        <f t="shared" ref="BK1803:BK1866" si="395">IF($AJ1803&gt;0,YEAR($AJ1803),)</f>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ref="BS1803:BS1866" si="396">IF(BK1803&gt;0,"taip","ne")</f>
        <v>ne</v>
      </c>
    </row>
    <row r="1804" spans="2:71" x14ac:dyDescent="0.2">
      <c r="B1804" s="54" t="e">
        <f>VLOOKUP(E1804,'VPS1'!$J$10:$J$29,1,FALSE)</f>
        <v>#N/A</v>
      </c>
      <c r="C1804" s="131" t="str">
        <f t="shared" ref="C1804:C1867" si="397">LEFT(E1804,4)</f>
        <v/>
      </c>
      <c r="D1804" s="132"/>
      <c r="E1804" s="132"/>
      <c r="F1804" s="55"/>
      <c r="G1804" s="132"/>
      <c r="H1804" s="132"/>
      <c r="I1804" s="132"/>
      <c r="J1804" s="132"/>
      <c r="K1804" s="132"/>
      <c r="L1804" s="133"/>
      <c r="M1804" s="134"/>
      <c r="N1804" s="132"/>
      <c r="O1804" s="132"/>
      <c r="P1804" s="134" t="str">
        <f t="shared" ref="P1804:Q1867" si="398">IF($N1804="fizinis asmuo","užpildykite","nepildyti")</f>
        <v>nepildyti</v>
      </c>
      <c r="Q1804" s="135" t="str">
        <f t="shared" si="398"/>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2"/>
        <v>0</v>
      </c>
      <c r="BH1804" s="54">
        <f t="shared" ref="BH1804:BH1867" si="399">IF($AF1804&gt;0,YEAR($AF1804),)</f>
        <v>0</v>
      </c>
      <c r="BI1804" s="54">
        <f t="shared" si="394"/>
        <v>0</v>
      </c>
      <c r="BJ1804" s="54">
        <f t="shared" si="393"/>
        <v>0</v>
      </c>
      <c r="BK1804" s="54">
        <f t="shared" si="395"/>
        <v>0</v>
      </c>
      <c r="BL1804" s="54">
        <f t="shared" ref="BL1804:BL1867" si="400">IF($AK1804&gt;0,$AK1804,)</f>
        <v>0</v>
      </c>
      <c r="BM1804" s="54">
        <f t="shared" ref="BM1804:BM1867" si="401">IF($AL1804&gt;0,$AL1804,)</f>
        <v>0</v>
      </c>
      <c r="BN1804" s="54" t="str">
        <f t="shared" ref="BN1804:BN1867" si="402">IF(BH1804&gt;0,"taip","ne")</f>
        <v>ne</v>
      </c>
      <c r="BO1804" s="54" t="str">
        <f t="shared" ref="BO1804:BP1867" si="403">IF(BI1804&gt;0,"taip","ne")</f>
        <v>ne</v>
      </c>
      <c r="BP1804" s="54" t="str">
        <f t="shared" si="403"/>
        <v>ne</v>
      </c>
      <c r="BQ1804" s="54" t="str">
        <f t="shared" ref="BQ1804:BQ1867" si="404">IF(BL1804&gt;0,"taip","ne")</f>
        <v>ne</v>
      </c>
      <c r="BR1804" s="54" t="str">
        <f t="shared" ref="BR1804:BR1867" si="405">IF(BM1804&gt;0,"taip","ne")</f>
        <v>ne</v>
      </c>
      <c r="BS1804" s="54" t="str">
        <f t="shared" si="396"/>
        <v>ne</v>
      </c>
    </row>
    <row r="1805" spans="2:71" x14ac:dyDescent="0.2">
      <c r="B1805" s="54" t="e">
        <f>VLOOKUP(E1805,'VPS1'!$J$10:$J$29,1,FALSE)</f>
        <v>#N/A</v>
      </c>
      <c r="C1805" s="131" t="str">
        <f t="shared" si="397"/>
        <v/>
      </c>
      <c r="D1805" s="132"/>
      <c r="E1805" s="132"/>
      <c r="F1805" s="55"/>
      <c r="G1805" s="132"/>
      <c r="H1805" s="132"/>
      <c r="I1805" s="132"/>
      <c r="J1805" s="132"/>
      <c r="K1805" s="132"/>
      <c r="L1805" s="133"/>
      <c r="M1805" s="134"/>
      <c r="N1805" s="132"/>
      <c r="O1805" s="132"/>
      <c r="P1805" s="134" t="str">
        <f t="shared" si="398"/>
        <v>nepildyti</v>
      </c>
      <c r="Q1805" s="135" t="str">
        <f t="shared" si="398"/>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2"/>
        <v>0</v>
      </c>
      <c r="BH1805" s="54">
        <f t="shared" si="399"/>
        <v>0</v>
      </c>
      <c r="BI1805" s="54">
        <f t="shared" si="394"/>
        <v>0</v>
      </c>
      <c r="BJ1805" s="54">
        <f t="shared" si="393"/>
        <v>0</v>
      </c>
      <c r="BK1805" s="54">
        <f t="shared" si="395"/>
        <v>0</v>
      </c>
      <c r="BL1805" s="54">
        <f t="shared" si="400"/>
        <v>0</v>
      </c>
      <c r="BM1805" s="54">
        <f t="shared" si="401"/>
        <v>0</v>
      </c>
      <c r="BN1805" s="54" t="str">
        <f t="shared" si="402"/>
        <v>ne</v>
      </c>
      <c r="BO1805" s="54" t="str">
        <f t="shared" si="403"/>
        <v>ne</v>
      </c>
      <c r="BP1805" s="54" t="str">
        <f t="shared" si="403"/>
        <v>ne</v>
      </c>
      <c r="BQ1805" s="54" t="str">
        <f t="shared" si="404"/>
        <v>ne</v>
      </c>
      <c r="BR1805" s="54" t="str">
        <f t="shared" si="405"/>
        <v>ne</v>
      </c>
      <c r="BS1805" s="54" t="str">
        <f t="shared" si="396"/>
        <v>ne</v>
      </c>
    </row>
    <row r="1806" spans="2:71" x14ac:dyDescent="0.2">
      <c r="B1806" s="54" t="e">
        <f>VLOOKUP(E1806,'VPS1'!$J$10:$J$29,1,FALSE)</f>
        <v>#N/A</v>
      </c>
      <c r="C1806" s="131" t="str">
        <f t="shared" si="397"/>
        <v/>
      </c>
      <c r="D1806" s="132"/>
      <c r="E1806" s="132"/>
      <c r="F1806" s="55"/>
      <c r="G1806" s="132"/>
      <c r="H1806" s="132"/>
      <c r="I1806" s="132"/>
      <c r="J1806" s="132"/>
      <c r="K1806" s="132"/>
      <c r="L1806" s="133"/>
      <c r="M1806" s="134"/>
      <c r="N1806" s="132"/>
      <c r="O1806" s="132"/>
      <c r="P1806" s="134" t="str">
        <f t="shared" si="398"/>
        <v>nepildyti</v>
      </c>
      <c r="Q1806" s="135" t="str">
        <f t="shared" si="398"/>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2"/>
        <v>0</v>
      </c>
      <c r="BH1806" s="54">
        <f t="shared" si="399"/>
        <v>0</v>
      </c>
      <c r="BI1806" s="54">
        <f t="shared" si="394"/>
        <v>0</v>
      </c>
      <c r="BJ1806" s="54">
        <f t="shared" si="393"/>
        <v>0</v>
      </c>
      <c r="BK1806" s="54">
        <f t="shared" si="395"/>
        <v>0</v>
      </c>
      <c r="BL1806" s="54">
        <f t="shared" si="400"/>
        <v>0</v>
      </c>
      <c r="BM1806" s="54">
        <f t="shared" si="401"/>
        <v>0</v>
      </c>
      <c r="BN1806" s="54" t="str">
        <f t="shared" si="402"/>
        <v>ne</v>
      </c>
      <c r="BO1806" s="54" t="str">
        <f t="shared" si="403"/>
        <v>ne</v>
      </c>
      <c r="BP1806" s="54" t="str">
        <f t="shared" si="403"/>
        <v>ne</v>
      </c>
      <c r="BQ1806" s="54" t="str">
        <f t="shared" si="404"/>
        <v>ne</v>
      </c>
      <c r="BR1806" s="54" t="str">
        <f t="shared" si="405"/>
        <v>ne</v>
      </c>
      <c r="BS1806" s="54" t="str">
        <f t="shared" si="396"/>
        <v>ne</v>
      </c>
    </row>
    <row r="1807" spans="2:71" x14ac:dyDescent="0.2">
      <c r="B1807" s="54" t="e">
        <f>VLOOKUP(E1807,'VPS1'!$J$10:$J$29,1,FALSE)</f>
        <v>#N/A</v>
      </c>
      <c r="C1807" s="131" t="str">
        <f t="shared" si="397"/>
        <v/>
      </c>
      <c r="D1807" s="132"/>
      <c r="E1807" s="132"/>
      <c r="F1807" s="55"/>
      <c r="G1807" s="132"/>
      <c r="H1807" s="132"/>
      <c r="I1807" s="132"/>
      <c r="J1807" s="132"/>
      <c r="K1807" s="132"/>
      <c r="L1807" s="133"/>
      <c r="M1807" s="134"/>
      <c r="N1807" s="132"/>
      <c r="O1807" s="132"/>
      <c r="P1807" s="134" t="str">
        <f t="shared" si="398"/>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2"/>
        <v>0</v>
      </c>
      <c r="BH1807" s="54">
        <f t="shared" si="399"/>
        <v>0</v>
      </c>
      <c r="BI1807" s="54">
        <f t="shared" si="394"/>
        <v>0</v>
      </c>
      <c r="BJ1807" s="54">
        <f t="shared" si="393"/>
        <v>0</v>
      </c>
      <c r="BK1807" s="54">
        <f t="shared" si="395"/>
        <v>0</v>
      </c>
      <c r="BL1807" s="54">
        <f t="shared" si="400"/>
        <v>0</v>
      </c>
      <c r="BM1807" s="54">
        <f t="shared" si="401"/>
        <v>0</v>
      </c>
      <c r="BN1807" s="54" t="str">
        <f t="shared" si="402"/>
        <v>ne</v>
      </c>
      <c r="BO1807" s="54" t="str">
        <f t="shared" si="403"/>
        <v>ne</v>
      </c>
      <c r="BP1807" s="54" t="str">
        <f t="shared" si="403"/>
        <v>ne</v>
      </c>
      <c r="BQ1807" s="54" t="str">
        <f t="shared" si="404"/>
        <v>ne</v>
      </c>
      <c r="BR1807" s="54" t="str">
        <f t="shared" si="405"/>
        <v>ne</v>
      </c>
      <c r="BS1807" s="54" t="str">
        <f t="shared" si="396"/>
        <v>ne</v>
      </c>
    </row>
    <row r="1808" spans="2:71" x14ac:dyDescent="0.2">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ref="BG1815:BG1878" si="406">IF($F1815&gt;0,YEAR($F1815),)</f>
        <v>0</v>
      </c>
      <c r="BH1815" s="54">
        <f t="shared" si="399"/>
        <v>0</v>
      </c>
      <c r="BI1815" s="54">
        <f t="shared" si="394"/>
        <v>0</v>
      </c>
      <c r="BJ1815" s="54">
        <f t="shared" ref="BJ1815:BJ1878" si="407">IF($AI1815&gt;0,YEAR($AI1815),)</f>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406"/>
        <v>0</v>
      </c>
      <c r="BH1816" s="54">
        <f t="shared" si="399"/>
        <v>0</v>
      </c>
      <c r="BI1816" s="54">
        <f t="shared" si="394"/>
        <v>0</v>
      </c>
      <c r="BJ1816" s="54">
        <f t="shared" si="407"/>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406"/>
        <v>0</v>
      </c>
      <c r="BH1817" s="54">
        <f t="shared" si="399"/>
        <v>0</v>
      </c>
      <c r="BI1817" s="54">
        <f t="shared" si="394"/>
        <v>0</v>
      </c>
      <c r="BJ1817" s="54">
        <f t="shared" si="407"/>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si="406"/>
        <v>0</v>
      </c>
      <c r="BH1818" s="54">
        <f t="shared" si="399"/>
        <v>0</v>
      </c>
      <c r="BI1818" s="54">
        <f t="shared" si="394"/>
        <v>0</v>
      </c>
      <c r="BJ1818" s="54">
        <f t="shared" si="407"/>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6"/>
        <v>0</v>
      </c>
      <c r="BH1867" s="54">
        <f t="shared" si="399"/>
        <v>0</v>
      </c>
      <c r="BI1867" s="54">
        <f t="shared" ref="BI1867:BI1930" si="408">IF($AH1867&gt;0,YEAR($AH1867),)</f>
        <v>0</v>
      </c>
      <c r="BJ1867" s="54">
        <f t="shared" si="407"/>
        <v>0</v>
      </c>
      <c r="BK1867" s="54">
        <f t="shared" ref="BK1867:BK1930" si="409">IF($AJ1867&gt;0,YEAR($AJ1867),)</f>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ref="BS1867:BS1930" si="410">IF(BK1867&gt;0,"taip","ne")</f>
        <v>ne</v>
      </c>
    </row>
    <row r="1868" spans="2:71" x14ac:dyDescent="0.2">
      <c r="B1868" s="54" t="e">
        <f>VLOOKUP(E1868,'VPS1'!$J$10:$J$29,1,FALSE)</f>
        <v>#N/A</v>
      </c>
      <c r="C1868" s="131" t="str">
        <f t="shared" ref="C1868:C1931" si="411">LEFT(E1868,4)</f>
        <v/>
      </c>
      <c r="D1868" s="132"/>
      <c r="E1868" s="132"/>
      <c r="F1868" s="55"/>
      <c r="G1868" s="132"/>
      <c r="H1868" s="132"/>
      <c r="I1868" s="132"/>
      <c r="J1868" s="132"/>
      <c r="K1868" s="132"/>
      <c r="L1868" s="133"/>
      <c r="M1868" s="134"/>
      <c r="N1868" s="132"/>
      <c r="O1868" s="132"/>
      <c r="P1868" s="134" t="str">
        <f t="shared" ref="P1868:Q1931" si="412">IF($N1868="fizinis asmuo","užpildykite","nepildyti")</f>
        <v>nepildyti</v>
      </c>
      <c r="Q1868" s="135" t="str">
        <f t="shared" si="412"/>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6"/>
        <v>0</v>
      </c>
      <c r="BH1868" s="54">
        <f t="shared" ref="BH1868:BH1931" si="413">IF($AF1868&gt;0,YEAR($AF1868),)</f>
        <v>0</v>
      </c>
      <c r="BI1868" s="54">
        <f t="shared" si="408"/>
        <v>0</v>
      </c>
      <c r="BJ1868" s="54">
        <f t="shared" si="407"/>
        <v>0</v>
      </c>
      <c r="BK1868" s="54">
        <f t="shared" si="409"/>
        <v>0</v>
      </c>
      <c r="BL1868" s="54">
        <f t="shared" ref="BL1868:BL1931" si="414">IF($AK1868&gt;0,$AK1868,)</f>
        <v>0</v>
      </c>
      <c r="BM1868" s="54">
        <f t="shared" ref="BM1868:BM1931" si="415">IF($AL1868&gt;0,$AL1868,)</f>
        <v>0</v>
      </c>
      <c r="BN1868" s="54" t="str">
        <f t="shared" ref="BN1868:BN1931" si="416">IF(BH1868&gt;0,"taip","ne")</f>
        <v>ne</v>
      </c>
      <c r="BO1868" s="54" t="str">
        <f t="shared" ref="BO1868:BP1931" si="417">IF(BI1868&gt;0,"taip","ne")</f>
        <v>ne</v>
      </c>
      <c r="BP1868" s="54" t="str">
        <f t="shared" si="417"/>
        <v>ne</v>
      </c>
      <c r="BQ1868" s="54" t="str">
        <f t="shared" ref="BQ1868:BQ1931" si="418">IF(BL1868&gt;0,"taip","ne")</f>
        <v>ne</v>
      </c>
      <c r="BR1868" s="54" t="str">
        <f t="shared" ref="BR1868:BR1931" si="419">IF(BM1868&gt;0,"taip","ne")</f>
        <v>ne</v>
      </c>
      <c r="BS1868" s="54" t="str">
        <f t="shared" si="410"/>
        <v>ne</v>
      </c>
    </row>
    <row r="1869" spans="2:71" x14ac:dyDescent="0.2">
      <c r="B1869" s="54" t="e">
        <f>VLOOKUP(E1869,'VPS1'!$J$10:$J$29,1,FALSE)</f>
        <v>#N/A</v>
      </c>
      <c r="C1869" s="131" t="str">
        <f t="shared" si="411"/>
        <v/>
      </c>
      <c r="D1869" s="132"/>
      <c r="E1869" s="132"/>
      <c r="F1869" s="55"/>
      <c r="G1869" s="132"/>
      <c r="H1869" s="132"/>
      <c r="I1869" s="132"/>
      <c r="J1869" s="132"/>
      <c r="K1869" s="132"/>
      <c r="L1869" s="133"/>
      <c r="M1869" s="134"/>
      <c r="N1869" s="132"/>
      <c r="O1869" s="132"/>
      <c r="P1869" s="134" t="str">
        <f t="shared" si="412"/>
        <v>nepildyti</v>
      </c>
      <c r="Q1869" s="135" t="str">
        <f t="shared" si="412"/>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6"/>
        <v>0</v>
      </c>
      <c r="BH1869" s="54">
        <f t="shared" si="413"/>
        <v>0</v>
      </c>
      <c r="BI1869" s="54">
        <f t="shared" si="408"/>
        <v>0</v>
      </c>
      <c r="BJ1869" s="54">
        <f t="shared" si="407"/>
        <v>0</v>
      </c>
      <c r="BK1869" s="54">
        <f t="shared" si="409"/>
        <v>0</v>
      </c>
      <c r="BL1869" s="54">
        <f t="shared" si="414"/>
        <v>0</v>
      </c>
      <c r="BM1869" s="54">
        <f t="shared" si="415"/>
        <v>0</v>
      </c>
      <c r="BN1869" s="54" t="str">
        <f t="shared" si="416"/>
        <v>ne</v>
      </c>
      <c r="BO1869" s="54" t="str">
        <f t="shared" si="417"/>
        <v>ne</v>
      </c>
      <c r="BP1869" s="54" t="str">
        <f t="shared" si="417"/>
        <v>ne</v>
      </c>
      <c r="BQ1869" s="54" t="str">
        <f t="shared" si="418"/>
        <v>ne</v>
      </c>
      <c r="BR1869" s="54" t="str">
        <f t="shared" si="419"/>
        <v>ne</v>
      </c>
      <c r="BS1869" s="54" t="str">
        <f t="shared" si="410"/>
        <v>ne</v>
      </c>
    </row>
    <row r="1870" spans="2:71" x14ac:dyDescent="0.2">
      <c r="B1870" s="54" t="e">
        <f>VLOOKUP(E1870,'VPS1'!$J$10:$J$29,1,FALSE)</f>
        <v>#N/A</v>
      </c>
      <c r="C1870" s="131" t="str">
        <f t="shared" si="411"/>
        <v/>
      </c>
      <c r="D1870" s="132"/>
      <c r="E1870" s="132"/>
      <c r="F1870" s="55"/>
      <c r="G1870" s="132"/>
      <c r="H1870" s="132"/>
      <c r="I1870" s="132"/>
      <c r="J1870" s="132"/>
      <c r="K1870" s="132"/>
      <c r="L1870" s="133"/>
      <c r="M1870" s="134"/>
      <c r="N1870" s="132"/>
      <c r="O1870" s="132"/>
      <c r="P1870" s="134" t="str">
        <f t="shared" si="412"/>
        <v>nepildyti</v>
      </c>
      <c r="Q1870" s="135" t="str">
        <f t="shared" si="412"/>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6"/>
        <v>0</v>
      </c>
      <c r="BH1870" s="54">
        <f t="shared" si="413"/>
        <v>0</v>
      </c>
      <c r="BI1870" s="54">
        <f t="shared" si="408"/>
        <v>0</v>
      </c>
      <c r="BJ1870" s="54">
        <f t="shared" si="407"/>
        <v>0</v>
      </c>
      <c r="BK1870" s="54">
        <f t="shared" si="409"/>
        <v>0</v>
      </c>
      <c r="BL1870" s="54">
        <f t="shared" si="414"/>
        <v>0</v>
      </c>
      <c r="BM1870" s="54">
        <f t="shared" si="415"/>
        <v>0</v>
      </c>
      <c r="BN1870" s="54" t="str">
        <f t="shared" si="416"/>
        <v>ne</v>
      </c>
      <c r="BO1870" s="54" t="str">
        <f t="shared" si="417"/>
        <v>ne</v>
      </c>
      <c r="BP1870" s="54" t="str">
        <f t="shared" si="417"/>
        <v>ne</v>
      </c>
      <c r="BQ1870" s="54" t="str">
        <f t="shared" si="418"/>
        <v>ne</v>
      </c>
      <c r="BR1870" s="54" t="str">
        <f t="shared" si="419"/>
        <v>ne</v>
      </c>
      <c r="BS1870" s="54" t="str">
        <f t="shared" si="410"/>
        <v>ne</v>
      </c>
    </row>
    <row r="1871" spans="2:71" x14ac:dyDescent="0.2">
      <c r="B1871" s="54" t="e">
        <f>VLOOKUP(E1871,'VPS1'!$J$10:$J$29,1,FALSE)</f>
        <v>#N/A</v>
      </c>
      <c r="C1871" s="131" t="str">
        <f t="shared" si="411"/>
        <v/>
      </c>
      <c r="D1871" s="132"/>
      <c r="E1871" s="132"/>
      <c r="F1871" s="55"/>
      <c r="G1871" s="132"/>
      <c r="H1871" s="132"/>
      <c r="I1871" s="132"/>
      <c r="J1871" s="132"/>
      <c r="K1871" s="132"/>
      <c r="L1871" s="133"/>
      <c r="M1871" s="134"/>
      <c r="N1871" s="132"/>
      <c r="O1871" s="132"/>
      <c r="P1871" s="134" t="str">
        <f t="shared" si="412"/>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6"/>
        <v>0</v>
      </c>
      <c r="BH1871" s="54">
        <f t="shared" si="413"/>
        <v>0</v>
      </c>
      <c r="BI1871" s="54">
        <f t="shared" si="408"/>
        <v>0</v>
      </c>
      <c r="BJ1871" s="54">
        <f t="shared" si="407"/>
        <v>0</v>
      </c>
      <c r="BK1871" s="54">
        <f t="shared" si="409"/>
        <v>0</v>
      </c>
      <c r="BL1871" s="54">
        <f t="shared" si="414"/>
        <v>0</v>
      </c>
      <c r="BM1871" s="54">
        <f t="shared" si="415"/>
        <v>0</v>
      </c>
      <c r="BN1871" s="54" t="str">
        <f t="shared" si="416"/>
        <v>ne</v>
      </c>
      <c r="BO1871" s="54" t="str">
        <f t="shared" si="417"/>
        <v>ne</v>
      </c>
      <c r="BP1871" s="54" t="str">
        <f t="shared" si="417"/>
        <v>ne</v>
      </c>
      <c r="BQ1871" s="54" t="str">
        <f t="shared" si="418"/>
        <v>ne</v>
      </c>
      <c r="BR1871" s="54" t="str">
        <f t="shared" si="419"/>
        <v>ne</v>
      </c>
      <c r="BS1871" s="54" t="str">
        <f t="shared" si="410"/>
        <v>ne</v>
      </c>
    </row>
    <row r="1872" spans="2:71" x14ac:dyDescent="0.2">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ref="BG1879:BG1942" si="420">IF($F1879&gt;0,YEAR($F1879),)</f>
        <v>0</v>
      </c>
      <c r="BH1879" s="54">
        <f t="shared" si="413"/>
        <v>0</v>
      </c>
      <c r="BI1879" s="54">
        <f t="shared" si="408"/>
        <v>0</v>
      </c>
      <c r="BJ1879" s="54">
        <f t="shared" ref="BJ1879:BJ1942" si="421">IF($AI1879&gt;0,YEAR($AI1879),)</f>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20"/>
        <v>0</v>
      </c>
      <c r="BH1880" s="54">
        <f t="shared" si="413"/>
        <v>0</v>
      </c>
      <c r="BI1880" s="54">
        <f t="shared" si="408"/>
        <v>0</v>
      </c>
      <c r="BJ1880" s="54">
        <f t="shared" si="421"/>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20"/>
        <v>0</v>
      </c>
      <c r="BH1881" s="54">
        <f t="shared" si="413"/>
        <v>0</v>
      </c>
      <c r="BI1881" s="54">
        <f t="shared" si="408"/>
        <v>0</v>
      </c>
      <c r="BJ1881" s="54">
        <f t="shared" si="421"/>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si="420"/>
        <v>0</v>
      </c>
      <c r="BH1882" s="54">
        <f t="shared" si="413"/>
        <v>0</v>
      </c>
      <c r="BI1882" s="54">
        <f t="shared" si="408"/>
        <v>0</v>
      </c>
      <c r="BJ1882" s="54">
        <f t="shared" si="421"/>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0"/>
        <v>0</v>
      </c>
      <c r="BH1931" s="54">
        <f t="shared" si="413"/>
        <v>0</v>
      </c>
      <c r="BI1931" s="54">
        <f t="shared" ref="BI1931:BI1994" si="422">IF($AH1931&gt;0,YEAR($AH1931),)</f>
        <v>0</v>
      </c>
      <c r="BJ1931" s="54">
        <f t="shared" si="421"/>
        <v>0</v>
      </c>
      <c r="BK1931" s="54">
        <f t="shared" ref="BK1931:BK1994" si="423">IF($AJ1931&gt;0,YEAR($AJ1931),)</f>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ref="BS1931:BS1994" si="424">IF(BK1931&gt;0,"taip","ne")</f>
        <v>ne</v>
      </c>
    </row>
    <row r="1932" spans="2:71" x14ac:dyDescent="0.2">
      <c r="B1932" s="54" t="e">
        <f>VLOOKUP(E1932,'VPS1'!$J$10:$J$29,1,FALSE)</f>
        <v>#N/A</v>
      </c>
      <c r="C1932" s="131" t="str">
        <f t="shared" ref="C1932:C1995" si="425">LEFT(E1932,4)</f>
        <v/>
      </c>
      <c r="D1932" s="132"/>
      <c r="E1932" s="132"/>
      <c r="F1932" s="55"/>
      <c r="G1932" s="132"/>
      <c r="H1932" s="132"/>
      <c r="I1932" s="132"/>
      <c r="J1932" s="132"/>
      <c r="K1932" s="132"/>
      <c r="L1932" s="133"/>
      <c r="M1932" s="134"/>
      <c r="N1932" s="132"/>
      <c r="O1932" s="132"/>
      <c r="P1932" s="134" t="str">
        <f t="shared" ref="P1932:Q1995" si="426">IF($N1932="fizinis asmuo","užpildykite","nepildyti")</f>
        <v>nepildyti</v>
      </c>
      <c r="Q1932" s="135" t="str">
        <f t="shared" si="426"/>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0"/>
        <v>0</v>
      </c>
      <c r="BH1932" s="54">
        <f t="shared" ref="BH1932:BH1995" si="427">IF($AF1932&gt;0,YEAR($AF1932),)</f>
        <v>0</v>
      </c>
      <c r="BI1932" s="54">
        <f t="shared" si="422"/>
        <v>0</v>
      </c>
      <c r="BJ1932" s="54">
        <f t="shared" si="421"/>
        <v>0</v>
      </c>
      <c r="BK1932" s="54">
        <f t="shared" si="423"/>
        <v>0</v>
      </c>
      <c r="BL1932" s="54">
        <f t="shared" ref="BL1932:BL1995" si="428">IF($AK1932&gt;0,$AK1932,)</f>
        <v>0</v>
      </c>
      <c r="BM1932" s="54">
        <f t="shared" ref="BM1932:BM1995" si="429">IF($AL1932&gt;0,$AL1932,)</f>
        <v>0</v>
      </c>
      <c r="BN1932" s="54" t="str">
        <f t="shared" ref="BN1932:BN1995" si="430">IF(BH1932&gt;0,"taip","ne")</f>
        <v>ne</v>
      </c>
      <c r="BO1932" s="54" t="str">
        <f t="shared" ref="BO1932:BP1995" si="431">IF(BI1932&gt;0,"taip","ne")</f>
        <v>ne</v>
      </c>
      <c r="BP1932" s="54" t="str">
        <f t="shared" si="431"/>
        <v>ne</v>
      </c>
      <c r="BQ1932" s="54" t="str">
        <f t="shared" ref="BQ1932:BQ1995" si="432">IF(BL1932&gt;0,"taip","ne")</f>
        <v>ne</v>
      </c>
      <c r="BR1932" s="54" t="str">
        <f t="shared" ref="BR1932:BR1995" si="433">IF(BM1932&gt;0,"taip","ne")</f>
        <v>ne</v>
      </c>
      <c r="BS1932" s="54" t="str">
        <f t="shared" si="424"/>
        <v>ne</v>
      </c>
    </row>
    <row r="1933" spans="2:71" x14ac:dyDescent="0.2">
      <c r="B1933" s="54" t="e">
        <f>VLOOKUP(E1933,'VPS1'!$J$10:$J$29,1,FALSE)</f>
        <v>#N/A</v>
      </c>
      <c r="C1933" s="131" t="str">
        <f t="shared" si="425"/>
        <v/>
      </c>
      <c r="D1933" s="132"/>
      <c r="E1933" s="132"/>
      <c r="F1933" s="55"/>
      <c r="G1933" s="132"/>
      <c r="H1933" s="132"/>
      <c r="I1933" s="132"/>
      <c r="J1933" s="132"/>
      <c r="K1933" s="132"/>
      <c r="L1933" s="133"/>
      <c r="M1933" s="134"/>
      <c r="N1933" s="132"/>
      <c r="O1933" s="132"/>
      <c r="P1933" s="134" t="str">
        <f t="shared" si="426"/>
        <v>nepildyti</v>
      </c>
      <c r="Q1933" s="135" t="str">
        <f t="shared" si="426"/>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0"/>
        <v>0</v>
      </c>
      <c r="BH1933" s="54">
        <f t="shared" si="427"/>
        <v>0</v>
      </c>
      <c r="BI1933" s="54">
        <f t="shared" si="422"/>
        <v>0</v>
      </c>
      <c r="BJ1933" s="54">
        <f t="shared" si="421"/>
        <v>0</v>
      </c>
      <c r="BK1933" s="54">
        <f t="shared" si="423"/>
        <v>0</v>
      </c>
      <c r="BL1933" s="54">
        <f t="shared" si="428"/>
        <v>0</v>
      </c>
      <c r="BM1933" s="54">
        <f t="shared" si="429"/>
        <v>0</v>
      </c>
      <c r="BN1933" s="54" t="str">
        <f t="shared" si="430"/>
        <v>ne</v>
      </c>
      <c r="BO1933" s="54" t="str">
        <f t="shared" si="431"/>
        <v>ne</v>
      </c>
      <c r="BP1933" s="54" t="str">
        <f t="shared" si="431"/>
        <v>ne</v>
      </c>
      <c r="BQ1933" s="54" t="str">
        <f t="shared" si="432"/>
        <v>ne</v>
      </c>
      <c r="BR1933" s="54" t="str">
        <f t="shared" si="433"/>
        <v>ne</v>
      </c>
      <c r="BS1933" s="54" t="str">
        <f t="shared" si="424"/>
        <v>ne</v>
      </c>
    </row>
    <row r="1934" spans="2:71" x14ac:dyDescent="0.2">
      <c r="B1934" s="54" t="e">
        <f>VLOOKUP(E1934,'VPS1'!$J$10:$J$29,1,FALSE)</f>
        <v>#N/A</v>
      </c>
      <c r="C1934" s="131" t="str">
        <f t="shared" si="425"/>
        <v/>
      </c>
      <c r="D1934" s="132"/>
      <c r="E1934" s="132"/>
      <c r="F1934" s="55"/>
      <c r="G1934" s="132"/>
      <c r="H1934" s="132"/>
      <c r="I1934" s="132"/>
      <c r="J1934" s="132"/>
      <c r="K1934" s="132"/>
      <c r="L1934" s="133"/>
      <c r="M1934" s="134"/>
      <c r="N1934" s="132"/>
      <c r="O1934" s="132"/>
      <c r="P1934" s="134" t="str">
        <f t="shared" si="426"/>
        <v>nepildyti</v>
      </c>
      <c r="Q1934" s="135" t="str">
        <f t="shared" si="426"/>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0"/>
        <v>0</v>
      </c>
      <c r="BH1934" s="54">
        <f t="shared" si="427"/>
        <v>0</v>
      </c>
      <c r="BI1934" s="54">
        <f t="shared" si="422"/>
        <v>0</v>
      </c>
      <c r="BJ1934" s="54">
        <f t="shared" si="421"/>
        <v>0</v>
      </c>
      <c r="BK1934" s="54">
        <f t="shared" si="423"/>
        <v>0</v>
      </c>
      <c r="BL1934" s="54">
        <f t="shared" si="428"/>
        <v>0</v>
      </c>
      <c r="BM1934" s="54">
        <f t="shared" si="429"/>
        <v>0</v>
      </c>
      <c r="BN1934" s="54" t="str">
        <f t="shared" si="430"/>
        <v>ne</v>
      </c>
      <c r="BO1934" s="54" t="str">
        <f t="shared" si="431"/>
        <v>ne</v>
      </c>
      <c r="BP1934" s="54" t="str">
        <f t="shared" si="431"/>
        <v>ne</v>
      </c>
      <c r="BQ1934" s="54" t="str">
        <f t="shared" si="432"/>
        <v>ne</v>
      </c>
      <c r="BR1934" s="54" t="str">
        <f t="shared" si="433"/>
        <v>ne</v>
      </c>
      <c r="BS1934" s="54" t="str">
        <f t="shared" si="424"/>
        <v>ne</v>
      </c>
    </row>
    <row r="1935" spans="2:71" x14ac:dyDescent="0.2">
      <c r="B1935" s="54" t="e">
        <f>VLOOKUP(E1935,'VPS1'!$J$10:$J$29,1,FALSE)</f>
        <v>#N/A</v>
      </c>
      <c r="C1935" s="131" t="str">
        <f t="shared" si="425"/>
        <v/>
      </c>
      <c r="D1935" s="132"/>
      <c r="E1935" s="132"/>
      <c r="F1935" s="55"/>
      <c r="G1935" s="132"/>
      <c r="H1935" s="132"/>
      <c r="I1935" s="132"/>
      <c r="J1935" s="132"/>
      <c r="K1935" s="132"/>
      <c r="L1935" s="133"/>
      <c r="M1935" s="134"/>
      <c r="N1935" s="132"/>
      <c r="O1935" s="132"/>
      <c r="P1935" s="134" t="str">
        <f t="shared" si="426"/>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0"/>
        <v>0</v>
      </c>
      <c r="BH1935" s="54">
        <f t="shared" si="427"/>
        <v>0</v>
      </c>
      <c r="BI1935" s="54">
        <f t="shared" si="422"/>
        <v>0</v>
      </c>
      <c r="BJ1935" s="54">
        <f t="shared" si="421"/>
        <v>0</v>
      </c>
      <c r="BK1935" s="54">
        <f t="shared" si="423"/>
        <v>0</v>
      </c>
      <c r="BL1935" s="54">
        <f t="shared" si="428"/>
        <v>0</v>
      </c>
      <c r="BM1935" s="54">
        <f t="shared" si="429"/>
        <v>0</v>
      </c>
      <c r="BN1935" s="54" t="str">
        <f t="shared" si="430"/>
        <v>ne</v>
      </c>
      <c r="BO1935" s="54" t="str">
        <f t="shared" si="431"/>
        <v>ne</v>
      </c>
      <c r="BP1935" s="54" t="str">
        <f t="shared" si="431"/>
        <v>ne</v>
      </c>
      <c r="BQ1935" s="54" t="str">
        <f t="shared" si="432"/>
        <v>ne</v>
      </c>
      <c r="BR1935" s="54" t="str">
        <f t="shared" si="433"/>
        <v>ne</v>
      </c>
      <c r="BS1935" s="54" t="str">
        <f t="shared" si="424"/>
        <v>ne</v>
      </c>
    </row>
    <row r="1936" spans="2:71" x14ac:dyDescent="0.2">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ref="BG1943:BG2006" si="434">IF($F1943&gt;0,YEAR($F1943),)</f>
        <v>0</v>
      </c>
      <c r="BH1943" s="54">
        <f t="shared" si="427"/>
        <v>0</v>
      </c>
      <c r="BI1943" s="54">
        <f t="shared" si="422"/>
        <v>0</v>
      </c>
      <c r="BJ1943" s="54">
        <f t="shared" ref="BJ1943:BJ2006" si="435">IF($AI1943&gt;0,YEAR($AI1943),)</f>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34"/>
        <v>0</v>
      </c>
      <c r="BH1944" s="54">
        <f t="shared" si="427"/>
        <v>0</v>
      </c>
      <c r="BI1944" s="54">
        <f t="shared" si="422"/>
        <v>0</v>
      </c>
      <c r="BJ1944" s="54">
        <f t="shared" si="435"/>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34"/>
        <v>0</v>
      </c>
      <c r="BH1945" s="54">
        <f t="shared" si="427"/>
        <v>0</v>
      </c>
      <c r="BI1945" s="54">
        <f t="shared" si="422"/>
        <v>0</v>
      </c>
      <c r="BJ1945" s="54">
        <f t="shared" si="435"/>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si="434"/>
        <v>0</v>
      </c>
      <c r="BH1946" s="54">
        <f t="shared" si="427"/>
        <v>0</v>
      </c>
      <c r="BI1946" s="54">
        <f t="shared" si="422"/>
        <v>0</v>
      </c>
      <c r="BJ1946" s="54">
        <f t="shared" si="435"/>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4"/>
        <v>0</v>
      </c>
      <c r="BH1995" s="54">
        <f t="shared" si="427"/>
        <v>0</v>
      </c>
      <c r="BI1995" s="54">
        <f t="shared" ref="BI1995:BI2058" si="436">IF($AH1995&gt;0,YEAR($AH1995),)</f>
        <v>0</v>
      </c>
      <c r="BJ1995" s="54">
        <f t="shared" si="435"/>
        <v>0</v>
      </c>
      <c r="BK1995" s="54">
        <f t="shared" ref="BK1995:BK2058" si="437">IF($AJ1995&gt;0,YEAR($AJ1995),)</f>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ref="BS1995:BS2058" si="438">IF(BK1995&gt;0,"taip","ne")</f>
        <v>ne</v>
      </c>
    </row>
    <row r="1996" spans="2:71" x14ac:dyDescent="0.2">
      <c r="B1996" s="54" t="e">
        <f>VLOOKUP(E1996,'VPS1'!$J$10:$J$29,1,FALSE)</f>
        <v>#N/A</v>
      </c>
      <c r="C1996" s="131" t="str">
        <f t="shared" ref="C1996:C2059" si="439">LEFT(E1996,4)</f>
        <v/>
      </c>
      <c r="D1996" s="132"/>
      <c r="E1996" s="132"/>
      <c r="F1996" s="55"/>
      <c r="G1996" s="132"/>
      <c r="H1996" s="132"/>
      <c r="I1996" s="132"/>
      <c r="J1996" s="132"/>
      <c r="K1996" s="132"/>
      <c r="L1996" s="133"/>
      <c r="M1996" s="134"/>
      <c r="N1996" s="132"/>
      <c r="O1996" s="132"/>
      <c r="P1996" s="134" t="str">
        <f t="shared" ref="P1996:Q2059" si="440">IF($N1996="fizinis asmuo","užpildykite","nepildyti")</f>
        <v>nepildyti</v>
      </c>
      <c r="Q1996" s="135" t="str">
        <f t="shared" si="440"/>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4"/>
        <v>0</v>
      </c>
      <c r="BH1996" s="54">
        <f t="shared" ref="BH1996:BH2059" si="441">IF($AF1996&gt;0,YEAR($AF1996),)</f>
        <v>0</v>
      </c>
      <c r="BI1996" s="54">
        <f t="shared" si="436"/>
        <v>0</v>
      </c>
      <c r="BJ1996" s="54">
        <f t="shared" si="435"/>
        <v>0</v>
      </c>
      <c r="BK1996" s="54">
        <f t="shared" si="437"/>
        <v>0</v>
      </c>
      <c r="BL1996" s="54">
        <f t="shared" ref="BL1996:BL2059" si="442">IF($AK1996&gt;0,$AK1996,)</f>
        <v>0</v>
      </c>
      <c r="BM1996" s="54">
        <f t="shared" ref="BM1996:BM2059" si="443">IF($AL1996&gt;0,$AL1996,)</f>
        <v>0</v>
      </c>
      <c r="BN1996" s="54" t="str">
        <f t="shared" ref="BN1996:BN2059" si="444">IF(BH1996&gt;0,"taip","ne")</f>
        <v>ne</v>
      </c>
      <c r="BO1996" s="54" t="str">
        <f t="shared" ref="BO1996:BP2059" si="445">IF(BI1996&gt;0,"taip","ne")</f>
        <v>ne</v>
      </c>
      <c r="BP1996" s="54" t="str">
        <f t="shared" si="445"/>
        <v>ne</v>
      </c>
      <c r="BQ1996" s="54" t="str">
        <f t="shared" ref="BQ1996:BQ2059" si="446">IF(BL1996&gt;0,"taip","ne")</f>
        <v>ne</v>
      </c>
      <c r="BR1996" s="54" t="str">
        <f t="shared" ref="BR1996:BR2059" si="447">IF(BM1996&gt;0,"taip","ne")</f>
        <v>ne</v>
      </c>
      <c r="BS1996" s="54" t="str">
        <f t="shared" si="438"/>
        <v>ne</v>
      </c>
    </row>
    <row r="1997" spans="2:71" x14ac:dyDescent="0.2">
      <c r="B1997" s="54" t="e">
        <f>VLOOKUP(E1997,'VPS1'!$J$10:$J$29,1,FALSE)</f>
        <v>#N/A</v>
      </c>
      <c r="C1997" s="131" t="str">
        <f t="shared" si="439"/>
        <v/>
      </c>
      <c r="D1997" s="132"/>
      <c r="E1997" s="132"/>
      <c r="F1997" s="55"/>
      <c r="G1997" s="132"/>
      <c r="H1997" s="132"/>
      <c r="I1997" s="132"/>
      <c r="J1997" s="132"/>
      <c r="K1997" s="132"/>
      <c r="L1997" s="133"/>
      <c r="M1997" s="134"/>
      <c r="N1997" s="132"/>
      <c r="O1997" s="132"/>
      <c r="P1997" s="134" t="str">
        <f t="shared" si="440"/>
        <v>nepildyti</v>
      </c>
      <c r="Q1997" s="135" t="str">
        <f t="shared" si="440"/>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4"/>
        <v>0</v>
      </c>
      <c r="BH1997" s="54">
        <f t="shared" si="441"/>
        <v>0</v>
      </c>
      <c r="BI1997" s="54">
        <f t="shared" si="436"/>
        <v>0</v>
      </c>
      <c r="BJ1997" s="54">
        <f t="shared" si="435"/>
        <v>0</v>
      </c>
      <c r="BK1997" s="54">
        <f t="shared" si="437"/>
        <v>0</v>
      </c>
      <c r="BL1997" s="54">
        <f t="shared" si="442"/>
        <v>0</v>
      </c>
      <c r="BM1997" s="54">
        <f t="shared" si="443"/>
        <v>0</v>
      </c>
      <c r="BN1997" s="54" t="str">
        <f t="shared" si="444"/>
        <v>ne</v>
      </c>
      <c r="BO1997" s="54" t="str">
        <f t="shared" si="445"/>
        <v>ne</v>
      </c>
      <c r="BP1997" s="54" t="str">
        <f t="shared" si="445"/>
        <v>ne</v>
      </c>
      <c r="BQ1997" s="54" t="str">
        <f t="shared" si="446"/>
        <v>ne</v>
      </c>
      <c r="BR1997" s="54" t="str">
        <f t="shared" si="447"/>
        <v>ne</v>
      </c>
      <c r="BS1997" s="54" t="str">
        <f t="shared" si="438"/>
        <v>ne</v>
      </c>
    </row>
    <row r="1998" spans="2:71" x14ac:dyDescent="0.2">
      <c r="B1998" s="54" t="e">
        <f>VLOOKUP(E1998,'VPS1'!$J$10:$J$29,1,FALSE)</f>
        <v>#N/A</v>
      </c>
      <c r="C1998" s="131" t="str">
        <f t="shared" si="439"/>
        <v/>
      </c>
      <c r="D1998" s="132"/>
      <c r="E1998" s="132"/>
      <c r="F1998" s="55"/>
      <c r="G1998" s="132"/>
      <c r="H1998" s="132"/>
      <c r="I1998" s="132"/>
      <c r="J1998" s="132"/>
      <c r="K1998" s="132"/>
      <c r="L1998" s="133"/>
      <c r="M1998" s="134"/>
      <c r="N1998" s="132"/>
      <c r="O1998" s="132"/>
      <c r="P1998" s="134" t="str">
        <f t="shared" si="440"/>
        <v>nepildyti</v>
      </c>
      <c r="Q1998" s="135" t="str">
        <f t="shared" si="440"/>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4"/>
        <v>0</v>
      </c>
      <c r="BH1998" s="54">
        <f t="shared" si="441"/>
        <v>0</v>
      </c>
      <c r="BI1998" s="54">
        <f t="shared" si="436"/>
        <v>0</v>
      </c>
      <c r="BJ1998" s="54">
        <f t="shared" si="435"/>
        <v>0</v>
      </c>
      <c r="BK1998" s="54">
        <f t="shared" si="437"/>
        <v>0</v>
      </c>
      <c r="BL1998" s="54">
        <f t="shared" si="442"/>
        <v>0</v>
      </c>
      <c r="BM1998" s="54">
        <f t="shared" si="443"/>
        <v>0</v>
      </c>
      <c r="BN1998" s="54" t="str">
        <f t="shared" si="444"/>
        <v>ne</v>
      </c>
      <c r="BO1998" s="54" t="str">
        <f t="shared" si="445"/>
        <v>ne</v>
      </c>
      <c r="BP1998" s="54" t="str">
        <f t="shared" si="445"/>
        <v>ne</v>
      </c>
      <c r="BQ1998" s="54" t="str">
        <f t="shared" si="446"/>
        <v>ne</v>
      </c>
      <c r="BR1998" s="54" t="str">
        <f t="shared" si="447"/>
        <v>ne</v>
      </c>
      <c r="BS1998" s="54" t="str">
        <f t="shared" si="438"/>
        <v>ne</v>
      </c>
    </row>
    <row r="1999" spans="2:71" x14ac:dyDescent="0.2">
      <c r="B1999" s="54" t="e">
        <f>VLOOKUP(E1999,'VPS1'!$J$10:$J$29,1,FALSE)</f>
        <v>#N/A</v>
      </c>
      <c r="C1999" s="131" t="str">
        <f t="shared" si="439"/>
        <v/>
      </c>
      <c r="D1999" s="132"/>
      <c r="E1999" s="132"/>
      <c r="F1999" s="55"/>
      <c r="G1999" s="132"/>
      <c r="H1999" s="132"/>
      <c r="I1999" s="132"/>
      <c r="J1999" s="132"/>
      <c r="K1999" s="132"/>
      <c r="L1999" s="133"/>
      <c r="M1999" s="134"/>
      <c r="N1999" s="132"/>
      <c r="O1999" s="132"/>
      <c r="P1999" s="134" t="str">
        <f t="shared" si="440"/>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4"/>
        <v>0</v>
      </c>
      <c r="BH1999" s="54">
        <f t="shared" si="441"/>
        <v>0</v>
      </c>
      <c r="BI1999" s="54">
        <f t="shared" si="436"/>
        <v>0</v>
      </c>
      <c r="BJ1999" s="54">
        <f t="shared" si="435"/>
        <v>0</v>
      </c>
      <c r="BK1999" s="54">
        <f t="shared" si="437"/>
        <v>0</v>
      </c>
      <c r="BL1999" s="54">
        <f t="shared" si="442"/>
        <v>0</v>
      </c>
      <c r="BM1999" s="54">
        <f t="shared" si="443"/>
        <v>0</v>
      </c>
      <c r="BN1999" s="54" t="str">
        <f t="shared" si="444"/>
        <v>ne</v>
      </c>
      <c r="BO1999" s="54" t="str">
        <f t="shared" si="445"/>
        <v>ne</v>
      </c>
      <c r="BP1999" s="54" t="str">
        <f t="shared" si="445"/>
        <v>ne</v>
      </c>
      <c r="BQ1999" s="54" t="str">
        <f t="shared" si="446"/>
        <v>ne</v>
      </c>
      <c r="BR1999" s="54" t="str">
        <f t="shared" si="447"/>
        <v>ne</v>
      </c>
      <c r="BS1999" s="54" t="str">
        <f t="shared" si="438"/>
        <v>ne</v>
      </c>
    </row>
    <row r="2000" spans="2:71" x14ac:dyDescent="0.2">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ref="BG2007:BG2070" si="448">IF($F2007&gt;0,YEAR($F2007),)</f>
        <v>0</v>
      </c>
      <c r="BH2007" s="54">
        <f t="shared" si="441"/>
        <v>0</v>
      </c>
      <c r="BI2007" s="54">
        <f t="shared" si="436"/>
        <v>0</v>
      </c>
      <c r="BJ2007" s="54">
        <f t="shared" ref="BJ2007:BJ2070" si="449">IF($AI2007&gt;0,YEAR($AI2007),)</f>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48"/>
        <v>0</v>
      </c>
      <c r="BH2008" s="54">
        <f t="shared" si="441"/>
        <v>0</v>
      </c>
      <c r="BI2008" s="54">
        <f t="shared" si="436"/>
        <v>0</v>
      </c>
      <c r="BJ2008" s="54">
        <f t="shared" si="449"/>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48"/>
        <v>0</v>
      </c>
      <c r="BH2009" s="54">
        <f t="shared" si="441"/>
        <v>0</v>
      </c>
      <c r="BI2009" s="54">
        <f t="shared" si="436"/>
        <v>0</v>
      </c>
      <c r="BJ2009" s="54">
        <f t="shared" si="449"/>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si="448"/>
        <v>0</v>
      </c>
      <c r="BH2010" s="54">
        <f t="shared" si="441"/>
        <v>0</v>
      </c>
      <c r="BI2010" s="54">
        <f t="shared" si="436"/>
        <v>0</v>
      </c>
      <c r="BJ2010" s="54">
        <f t="shared" si="449"/>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8"/>
        <v>0</v>
      </c>
      <c r="BH2059" s="54">
        <f t="shared" si="441"/>
        <v>0</v>
      </c>
      <c r="BI2059" s="54">
        <f t="shared" ref="BI2059:BI2122" si="450">IF($AH2059&gt;0,YEAR($AH2059),)</f>
        <v>0</v>
      </c>
      <c r="BJ2059" s="54">
        <f t="shared" si="449"/>
        <v>0</v>
      </c>
      <c r="BK2059" s="54">
        <f t="shared" ref="BK2059:BK2122" si="451">IF($AJ2059&gt;0,YEAR($AJ2059),)</f>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ref="BS2059:BS2122" si="452">IF(BK2059&gt;0,"taip","ne")</f>
        <v>ne</v>
      </c>
    </row>
    <row r="2060" spans="2:71" x14ac:dyDescent="0.2">
      <c r="B2060" s="54" t="e">
        <f>VLOOKUP(E2060,'VPS1'!$J$10:$J$29,1,FALSE)</f>
        <v>#N/A</v>
      </c>
      <c r="C2060" s="131" t="str">
        <f t="shared" ref="C2060:C2123" si="453">LEFT(E2060,4)</f>
        <v/>
      </c>
      <c r="D2060" s="132"/>
      <c r="E2060" s="132"/>
      <c r="F2060" s="55"/>
      <c r="G2060" s="132"/>
      <c r="H2060" s="132"/>
      <c r="I2060" s="132"/>
      <c r="J2060" s="132"/>
      <c r="K2060" s="132"/>
      <c r="L2060" s="133"/>
      <c r="M2060" s="134"/>
      <c r="N2060" s="132"/>
      <c r="O2060" s="132"/>
      <c r="P2060" s="134" t="str">
        <f t="shared" ref="P2060:Q2123" si="454">IF($N2060="fizinis asmuo","užpildykite","nepildyti")</f>
        <v>nepildyti</v>
      </c>
      <c r="Q2060" s="135" t="str">
        <f t="shared" si="454"/>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8"/>
        <v>0</v>
      </c>
      <c r="BH2060" s="54">
        <f t="shared" ref="BH2060:BH2123" si="455">IF($AF2060&gt;0,YEAR($AF2060),)</f>
        <v>0</v>
      </c>
      <c r="BI2060" s="54">
        <f t="shared" si="450"/>
        <v>0</v>
      </c>
      <c r="BJ2060" s="54">
        <f t="shared" si="449"/>
        <v>0</v>
      </c>
      <c r="BK2060" s="54">
        <f t="shared" si="451"/>
        <v>0</v>
      </c>
      <c r="BL2060" s="54">
        <f t="shared" ref="BL2060:BL2123" si="456">IF($AK2060&gt;0,$AK2060,)</f>
        <v>0</v>
      </c>
      <c r="BM2060" s="54">
        <f t="shared" ref="BM2060:BM2123" si="457">IF($AL2060&gt;0,$AL2060,)</f>
        <v>0</v>
      </c>
      <c r="BN2060" s="54" t="str">
        <f t="shared" ref="BN2060:BN2123" si="458">IF(BH2060&gt;0,"taip","ne")</f>
        <v>ne</v>
      </c>
      <c r="BO2060" s="54" t="str">
        <f t="shared" ref="BO2060:BP2123" si="459">IF(BI2060&gt;0,"taip","ne")</f>
        <v>ne</v>
      </c>
      <c r="BP2060" s="54" t="str">
        <f t="shared" si="459"/>
        <v>ne</v>
      </c>
      <c r="BQ2060" s="54" t="str">
        <f t="shared" ref="BQ2060:BQ2123" si="460">IF(BL2060&gt;0,"taip","ne")</f>
        <v>ne</v>
      </c>
      <c r="BR2060" s="54" t="str">
        <f t="shared" ref="BR2060:BR2123" si="461">IF(BM2060&gt;0,"taip","ne")</f>
        <v>ne</v>
      </c>
      <c r="BS2060" s="54" t="str">
        <f t="shared" si="452"/>
        <v>ne</v>
      </c>
    </row>
    <row r="2061" spans="2:71" x14ac:dyDescent="0.2">
      <c r="B2061" s="54" t="e">
        <f>VLOOKUP(E2061,'VPS1'!$J$10:$J$29,1,FALSE)</f>
        <v>#N/A</v>
      </c>
      <c r="C2061" s="131" t="str">
        <f t="shared" si="453"/>
        <v/>
      </c>
      <c r="D2061" s="132"/>
      <c r="E2061" s="132"/>
      <c r="F2061" s="55"/>
      <c r="G2061" s="132"/>
      <c r="H2061" s="132"/>
      <c r="I2061" s="132"/>
      <c r="J2061" s="132"/>
      <c r="K2061" s="132"/>
      <c r="L2061" s="133"/>
      <c r="M2061" s="134"/>
      <c r="N2061" s="132"/>
      <c r="O2061" s="132"/>
      <c r="P2061" s="134" t="str">
        <f t="shared" si="454"/>
        <v>nepildyti</v>
      </c>
      <c r="Q2061" s="135" t="str">
        <f t="shared" si="454"/>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8"/>
        <v>0</v>
      </c>
      <c r="BH2061" s="54">
        <f t="shared" si="455"/>
        <v>0</v>
      </c>
      <c r="BI2061" s="54">
        <f t="shared" si="450"/>
        <v>0</v>
      </c>
      <c r="BJ2061" s="54">
        <f t="shared" si="449"/>
        <v>0</v>
      </c>
      <c r="BK2061" s="54">
        <f t="shared" si="451"/>
        <v>0</v>
      </c>
      <c r="BL2061" s="54">
        <f t="shared" si="456"/>
        <v>0</v>
      </c>
      <c r="BM2061" s="54">
        <f t="shared" si="457"/>
        <v>0</v>
      </c>
      <c r="BN2061" s="54" t="str">
        <f t="shared" si="458"/>
        <v>ne</v>
      </c>
      <c r="BO2061" s="54" t="str">
        <f t="shared" si="459"/>
        <v>ne</v>
      </c>
      <c r="BP2061" s="54" t="str">
        <f t="shared" si="459"/>
        <v>ne</v>
      </c>
      <c r="BQ2061" s="54" t="str">
        <f t="shared" si="460"/>
        <v>ne</v>
      </c>
      <c r="BR2061" s="54" t="str">
        <f t="shared" si="461"/>
        <v>ne</v>
      </c>
      <c r="BS2061" s="54" t="str">
        <f t="shared" si="452"/>
        <v>ne</v>
      </c>
    </row>
    <row r="2062" spans="2:71" x14ac:dyDescent="0.2">
      <c r="B2062" s="54" t="e">
        <f>VLOOKUP(E2062,'VPS1'!$J$10:$J$29,1,FALSE)</f>
        <v>#N/A</v>
      </c>
      <c r="C2062" s="131" t="str">
        <f t="shared" si="453"/>
        <v/>
      </c>
      <c r="D2062" s="132"/>
      <c r="E2062" s="132"/>
      <c r="F2062" s="55"/>
      <c r="G2062" s="132"/>
      <c r="H2062" s="132"/>
      <c r="I2062" s="132"/>
      <c r="J2062" s="132"/>
      <c r="K2062" s="132"/>
      <c r="L2062" s="133"/>
      <c r="M2062" s="134"/>
      <c r="N2062" s="132"/>
      <c r="O2062" s="132"/>
      <c r="P2062" s="134" t="str">
        <f t="shared" si="454"/>
        <v>nepildyti</v>
      </c>
      <c r="Q2062" s="135" t="str">
        <f t="shared" si="454"/>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8"/>
        <v>0</v>
      </c>
      <c r="BH2062" s="54">
        <f t="shared" si="455"/>
        <v>0</v>
      </c>
      <c r="BI2062" s="54">
        <f t="shared" si="450"/>
        <v>0</v>
      </c>
      <c r="BJ2062" s="54">
        <f t="shared" si="449"/>
        <v>0</v>
      </c>
      <c r="BK2062" s="54">
        <f t="shared" si="451"/>
        <v>0</v>
      </c>
      <c r="BL2062" s="54">
        <f t="shared" si="456"/>
        <v>0</v>
      </c>
      <c r="BM2062" s="54">
        <f t="shared" si="457"/>
        <v>0</v>
      </c>
      <c r="BN2062" s="54" t="str">
        <f t="shared" si="458"/>
        <v>ne</v>
      </c>
      <c r="BO2062" s="54" t="str">
        <f t="shared" si="459"/>
        <v>ne</v>
      </c>
      <c r="BP2062" s="54" t="str">
        <f t="shared" si="459"/>
        <v>ne</v>
      </c>
      <c r="BQ2062" s="54" t="str">
        <f t="shared" si="460"/>
        <v>ne</v>
      </c>
      <c r="BR2062" s="54" t="str">
        <f t="shared" si="461"/>
        <v>ne</v>
      </c>
      <c r="BS2062" s="54" t="str">
        <f t="shared" si="452"/>
        <v>ne</v>
      </c>
    </row>
    <row r="2063" spans="2:71" x14ac:dyDescent="0.2">
      <c r="B2063" s="54" t="e">
        <f>VLOOKUP(E2063,'VPS1'!$J$10:$J$29,1,FALSE)</f>
        <v>#N/A</v>
      </c>
      <c r="C2063" s="131" t="str">
        <f t="shared" si="453"/>
        <v/>
      </c>
      <c r="D2063" s="132"/>
      <c r="E2063" s="132"/>
      <c r="F2063" s="55"/>
      <c r="G2063" s="132"/>
      <c r="H2063" s="132"/>
      <c r="I2063" s="132"/>
      <c r="J2063" s="132"/>
      <c r="K2063" s="132"/>
      <c r="L2063" s="133"/>
      <c r="M2063" s="134"/>
      <c r="N2063" s="132"/>
      <c r="O2063" s="132"/>
      <c r="P2063" s="134" t="str">
        <f t="shared" si="454"/>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8"/>
        <v>0</v>
      </c>
      <c r="BH2063" s="54">
        <f t="shared" si="455"/>
        <v>0</v>
      </c>
      <c r="BI2063" s="54">
        <f t="shared" si="450"/>
        <v>0</v>
      </c>
      <c r="BJ2063" s="54">
        <f t="shared" si="449"/>
        <v>0</v>
      </c>
      <c r="BK2063" s="54">
        <f t="shared" si="451"/>
        <v>0</v>
      </c>
      <c r="BL2063" s="54">
        <f t="shared" si="456"/>
        <v>0</v>
      </c>
      <c r="BM2063" s="54">
        <f t="shared" si="457"/>
        <v>0</v>
      </c>
      <c r="BN2063" s="54" t="str">
        <f t="shared" si="458"/>
        <v>ne</v>
      </c>
      <c r="BO2063" s="54" t="str">
        <f t="shared" si="459"/>
        <v>ne</v>
      </c>
      <c r="BP2063" s="54" t="str">
        <f t="shared" si="459"/>
        <v>ne</v>
      </c>
      <c r="BQ2063" s="54" t="str">
        <f t="shared" si="460"/>
        <v>ne</v>
      </c>
      <c r="BR2063" s="54" t="str">
        <f t="shared" si="461"/>
        <v>ne</v>
      </c>
      <c r="BS2063" s="54" t="str">
        <f t="shared" si="452"/>
        <v>ne</v>
      </c>
    </row>
    <row r="2064" spans="2:71" x14ac:dyDescent="0.2">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ref="BG2071:BG2134" si="462">IF($F2071&gt;0,YEAR($F2071),)</f>
        <v>0</v>
      </c>
      <c r="BH2071" s="54">
        <f t="shared" si="455"/>
        <v>0</v>
      </c>
      <c r="BI2071" s="54">
        <f t="shared" si="450"/>
        <v>0</v>
      </c>
      <c r="BJ2071" s="54">
        <f t="shared" ref="BJ2071:BJ2134" si="463">IF($AI2071&gt;0,YEAR($AI2071),)</f>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62"/>
        <v>0</v>
      </c>
      <c r="BH2072" s="54">
        <f t="shared" si="455"/>
        <v>0</v>
      </c>
      <c r="BI2072" s="54">
        <f t="shared" si="450"/>
        <v>0</v>
      </c>
      <c r="BJ2072" s="54">
        <f t="shared" si="463"/>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62"/>
        <v>0</v>
      </c>
      <c r="BH2073" s="54">
        <f t="shared" si="455"/>
        <v>0</v>
      </c>
      <c r="BI2073" s="54">
        <f t="shared" si="450"/>
        <v>0</v>
      </c>
      <c r="BJ2073" s="54">
        <f t="shared" si="463"/>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si="462"/>
        <v>0</v>
      </c>
      <c r="BH2074" s="54">
        <f t="shared" si="455"/>
        <v>0</v>
      </c>
      <c r="BI2074" s="54">
        <f t="shared" si="450"/>
        <v>0</v>
      </c>
      <c r="BJ2074" s="54">
        <f t="shared" si="463"/>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2"/>
        <v>0</v>
      </c>
      <c r="BH2123" s="54">
        <f t="shared" si="455"/>
        <v>0</v>
      </c>
      <c r="BI2123" s="54">
        <f t="shared" ref="BI2123:BI2186" si="464">IF($AH2123&gt;0,YEAR($AH2123),)</f>
        <v>0</v>
      </c>
      <c r="BJ2123" s="54">
        <f t="shared" si="463"/>
        <v>0</v>
      </c>
      <c r="BK2123" s="54">
        <f t="shared" ref="BK2123:BK2186" si="465">IF($AJ2123&gt;0,YEAR($AJ2123),)</f>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ref="BS2123:BS2186" si="466">IF(BK2123&gt;0,"taip","ne")</f>
        <v>ne</v>
      </c>
    </row>
    <row r="2124" spans="2:71" x14ac:dyDescent="0.2">
      <c r="B2124" s="54" t="e">
        <f>VLOOKUP(E2124,'VPS1'!$J$10:$J$29,1,FALSE)</f>
        <v>#N/A</v>
      </c>
      <c r="C2124" s="131" t="str">
        <f t="shared" ref="C2124:C2187" si="467">LEFT(E2124,4)</f>
        <v/>
      </c>
      <c r="D2124" s="132"/>
      <c r="E2124" s="132"/>
      <c r="F2124" s="55"/>
      <c r="G2124" s="132"/>
      <c r="H2124" s="132"/>
      <c r="I2124" s="132"/>
      <c r="J2124" s="132"/>
      <c r="K2124" s="132"/>
      <c r="L2124" s="133"/>
      <c r="M2124" s="134"/>
      <c r="N2124" s="132"/>
      <c r="O2124" s="132"/>
      <c r="P2124" s="134" t="str">
        <f t="shared" ref="P2124:Q2187" si="468">IF($N2124="fizinis asmuo","užpildykite","nepildyti")</f>
        <v>nepildyti</v>
      </c>
      <c r="Q2124" s="135" t="str">
        <f t="shared" si="468"/>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2"/>
        <v>0</v>
      </c>
      <c r="BH2124" s="54">
        <f t="shared" ref="BH2124:BH2187" si="469">IF($AF2124&gt;0,YEAR($AF2124),)</f>
        <v>0</v>
      </c>
      <c r="BI2124" s="54">
        <f t="shared" si="464"/>
        <v>0</v>
      </c>
      <c r="BJ2124" s="54">
        <f t="shared" si="463"/>
        <v>0</v>
      </c>
      <c r="BK2124" s="54">
        <f t="shared" si="465"/>
        <v>0</v>
      </c>
      <c r="BL2124" s="54">
        <f t="shared" ref="BL2124:BL2187" si="470">IF($AK2124&gt;0,$AK2124,)</f>
        <v>0</v>
      </c>
      <c r="BM2124" s="54">
        <f t="shared" ref="BM2124:BM2187" si="471">IF($AL2124&gt;0,$AL2124,)</f>
        <v>0</v>
      </c>
      <c r="BN2124" s="54" t="str">
        <f t="shared" ref="BN2124:BN2187" si="472">IF(BH2124&gt;0,"taip","ne")</f>
        <v>ne</v>
      </c>
      <c r="BO2124" s="54" t="str">
        <f t="shared" ref="BO2124:BP2187" si="473">IF(BI2124&gt;0,"taip","ne")</f>
        <v>ne</v>
      </c>
      <c r="BP2124" s="54" t="str">
        <f t="shared" si="473"/>
        <v>ne</v>
      </c>
      <c r="BQ2124" s="54" t="str">
        <f t="shared" ref="BQ2124:BQ2187" si="474">IF(BL2124&gt;0,"taip","ne")</f>
        <v>ne</v>
      </c>
      <c r="BR2124" s="54" t="str">
        <f t="shared" ref="BR2124:BR2187" si="475">IF(BM2124&gt;0,"taip","ne")</f>
        <v>ne</v>
      </c>
      <c r="BS2124" s="54" t="str">
        <f t="shared" si="466"/>
        <v>ne</v>
      </c>
    </row>
    <row r="2125" spans="2:71" x14ac:dyDescent="0.2">
      <c r="B2125" s="54" t="e">
        <f>VLOOKUP(E2125,'VPS1'!$J$10:$J$29,1,FALSE)</f>
        <v>#N/A</v>
      </c>
      <c r="C2125" s="131" t="str">
        <f t="shared" si="467"/>
        <v/>
      </c>
      <c r="D2125" s="132"/>
      <c r="E2125" s="132"/>
      <c r="F2125" s="55"/>
      <c r="G2125" s="132"/>
      <c r="H2125" s="132"/>
      <c r="I2125" s="132"/>
      <c r="J2125" s="132"/>
      <c r="K2125" s="132"/>
      <c r="L2125" s="133"/>
      <c r="M2125" s="134"/>
      <c r="N2125" s="132"/>
      <c r="O2125" s="132"/>
      <c r="P2125" s="134" t="str">
        <f t="shared" si="468"/>
        <v>nepildyti</v>
      </c>
      <c r="Q2125" s="135" t="str">
        <f t="shared" si="468"/>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2"/>
        <v>0</v>
      </c>
      <c r="BH2125" s="54">
        <f t="shared" si="469"/>
        <v>0</v>
      </c>
      <c r="BI2125" s="54">
        <f t="shared" si="464"/>
        <v>0</v>
      </c>
      <c r="BJ2125" s="54">
        <f t="shared" si="463"/>
        <v>0</v>
      </c>
      <c r="BK2125" s="54">
        <f t="shared" si="465"/>
        <v>0</v>
      </c>
      <c r="BL2125" s="54">
        <f t="shared" si="470"/>
        <v>0</v>
      </c>
      <c r="BM2125" s="54">
        <f t="shared" si="471"/>
        <v>0</v>
      </c>
      <c r="BN2125" s="54" t="str">
        <f t="shared" si="472"/>
        <v>ne</v>
      </c>
      <c r="BO2125" s="54" t="str">
        <f t="shared" si="473"/>
        <v>ne</v>
      </c>
      <c r="BP2125" s="54" t="str">
        <f t="shared" si="473"/>
        <v>ne</v>
      </c>
      <c r="BQ2125" s="54" t="str">
        <f t="shared" si="474"/>
        <v>ne</v>
      </c>
      <c r="BR2125" s="54" t="str">
        <f t="shared" si="475"/>
        <v>ne</v>
      </c>
      <c r="BS2125" s="54" t="str">
        <f t="shared" si="466"/>
        <v>ne</v>
      </c>
    </row>
    <row r="2126" spans="2:71" x14ac:dyDescent="0.2">
      <c r="B2126" s="54" t="e">
        <f>VLOOKUP(E2126,'VPS1'!$J$10:$J$29,1,FALSE)</f>
        <v>#N/A</v>
      </c>
      <c r="C2126" s="131" t="str">
        <f t="shared" si="467"/>
        <v/>
      </c>
      <c r="D2126" s="132"/>
      <c r="E2126" s="132"/>
      <c r="F2126" s="55"/>
      <c r="G2126" s="132"/>
      <c r="H2126" s="132"/>
      <c r="I2126" s="132"/>
      <c r="J2126" s="132"/>
      <c r="K2126" s="132"/>
      <c r="L2126" s="133"/>
      <c r="M2126" s="134"/>
      <c r="N2126" s="132"/>
      <c r="O2126" s="132"/>
      <c r="P2126" s="134" t="str">
        <f t="shared" si="468"/>
        <v>nepildyti</v>
      </c>
      <c r="Q2126" s="135" t="str">
        <f t="shared" si="468"/>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2"/>
        <v>0</v>
      </c>
      <c r="BH2126" s="54">
        <f t="shared" si="469"/>
        <v>0</v>
      </c>
      <c r="BI2126" s="54">
        <f t="shared" si="464"/>
        <v>0</v>
      </c>
      <c r="BJ2126" s="54">
        <f t="shared" si="463"/>
        <v>0</v>
      </c>
      <c r="BK2126" s="54">
        <f t="shared" si="465"/>
        <v>0</v>
      </c>
      <c r="BL2126" s="54">
        <f t="shared" si="470"/>
        <v>0</v>
      </c>
      <c r="BM2126" s="54">
        <f t="shared" si="471"/>
        <v>0</v>
      </c>
      <c r="BN2126" s="54" t="str">
        <f t="shared" si="472"/>
        <v>ne</v>
      </c>
      <c r="BO2126" s="54" t="str">
        <f t="shared" si="473"/>
        <v>ne</v>
      </c>
      <c r="BP2126" s="54" t="str">
        <f t="shared" si="473"/>
        <v>ne</v>
      </c>
      <c r="BQ2126" s="54" t="str">
        <f t="shared" si="474"/>
        <v>ne</v>
      </c>
      <c r="BR2126" s="54" t="str">
        <f t="shared" si="475"/>
        <v>ne</v>
      </c>
      <c r="BS2126" s="54" t="str">
        <f t="shared" si="466"/>
        <v>ne</v>
      </c>
    </row>
    <row r="2127" spans="2:71" x14ac:dyDescent="0.2">
      <c r="B2127" s="54" t="e">
        <f>VLOOKUP(E2127,'VPS1'!$J$10:$J$29,1,FALSE)</f>
        <v>#N/A</v>
      </c>
      <c r="C2127" s="131" t="str">
        <f t="shared" si="467"/>
        <v/>
      </c>
      <c r="D2127" s="132"/>
      <c r="E2127" s="132"/>
      <c r="F2127" s="55"/>
      <c r="G2127" s="132"/>
      <c r="H2127" s="132"/>
      <c r="I2127" s="132"/>
      <c r="J2127" s="132"/>
      <c r="K2127" s="132"/>
      <c r="L2127" s="133"/>
      <c r="M2127" s="134"/>
      <c r="N2127" s="132"/>
      <c r="O2127" s="132"/>
      <c r="P2127" s="134" t="str">
        <f t="shared" si="468"/>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2"/>
        <v>0</v>
      </c>
      <c r="BH2127" s="54">
        <f t="shared" si="469"/>
        <v>0</v>
      </c>
      <c r="BI2127" s="54">
        <f t="shared" si="464"/>
        <v>0</v>
      </c>
      <c r="BJ2127" s="54">
        <f t="shared" si="463"/>
        <v>0</v>
      </c>
      <c r="BK2127" s="54">
        <f t="shared" si="465"/>
        <v>0</v>
      </c>
      <c r="BL2127" s="54">
        <f t="shared" si="470"/>
        <v>0</v>
      </c>
      <c r="BM2127" s="54">
        <f t="shared" si="471"/>
        <v>0</v>
      </c>
      <c r="BN2127" s="54" t="str">
        <f t="shared" si="472"/>
        <v>ne</v>
      </c>
      <c r="BO2127" s="54" t="str">
        <f t="shared" si="473"/>
        <v>ne</v>
      </c>
      <c r="BP2127" s="54" t="str">
        <f t="shared" si="473"/>
        <v>ne</v>
      </c>
      <c r="BQ2127" s="54" t="str">
        <f t="shared" si="474"/>
        <v>ne</v>
      </c>
      <c r="BR2127" s="54" t="str">
        <f t="shared" si="475"/>
        <v>ne</v>
      </c>
      <c r="BS2127" s="54" t="str">
        <f t="shared" si="466"/>
        <v>ne</v>
      </c>
    </row>
    <row r="2128" spans="2:71" x14ac:dyDescent="0.2">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ref="BG2135:BG2198" si="476">IF($F2135&gt;0,YEAR($F2135),)</f>
        <v>0</v>
      </c>
      <c r="BH2135" s="54">
        <f t="shared" si="469"/>
        <v>0</v>
      </c>
      <c r="BI2135" s="54">
        <f t="shared" si="464"/>
        <v>0</v>
      </c>
      <c r="BJ2135" s="54">
        <f t="shared" ref="BJ2135:BJ2198" si="477">IF($AI2135&gt;0,YEAR($AI2135),)</f>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76"/>
        <v>0</v>
      </c>
      <c r="BH2136" s="54">
        <f t="shared" si="469"/>
        <v>0</v>
      </c>
      <c r="BI2136" s="54">
        <f t="shared" si="464"/>
        <v>0</v>
      </c>
      <c r="BJ2136" s="54">
        <f t="shared" si="477"/>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76"/>
        <v>0</v>
      </c>
      <c r="BH2137" s="54">
        <f t="shared" si="469"/>
        <v>0</v>
      </c>
      <c r="BI2137" s="54">
        <f t="shared" si="464"/>
        <v>0</v>
      </c>
      <c r="BJ2137" s="54">
        <f t="shared" si="477"/>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si="476"/>
        <v>0</v>
      </c>
      <c r="BH2138" s="54">
        <f t="shared" si="469"/>
        <v>0</v>
      </c>
      <c r="BI2138" s="54">
        <f t="shared" si="464"/>
        <v>0</v>
      </c>
      <c r="BJ2138" s="54">
        <f t="shared" si="477"/>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6"/>
        <v>0</v>
      </c>
      <c r="BH2187" s="54">
        <f t="shared" si="469"/>
        <v>0</v>
      </c>
      <c r="BI2187" s="54">
        <f t="shared" ref="BI2187:BI2250" si="478">IF($AH2187&gt;0,YEAR($AH2187),)</f>
        <v>0</v>
      </c>
      <c r="BJ2187" s="54">
        <f t="shared" si="477"/>
        <v>0</v>
      </c>
      <c r="BK2187" s="54">
        <f t="shared" ref="BK2187:BK2250" si="479">IF($AJ2187&gt;0,YEAR($AJ2187),)</f>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ref="BS2187:BS2250" si="480">IF(BK2187&gt;0,"taip","ne")</f>
        <v>ne</v>
      </c>
    </row>
    <row r="2188" spans="2:71" x14ac:dyDescent="0.2">
      <c r="B2188" s="54" t="e">
        <f>VLOOKUP(E2188,'VPS1'!$J$10:$J$29,1,FALSE)</f>
        <v>#N/A</v>
      </c>
      <c r="C2188" s="131" t="str">
        <f t="shared" ref="C2188:C2251" si="481">LEFT(E2188,4)</f>
        <v/>
      </c>
      <c r="D2188" s="132"/>
      <c r="E2188" s="132"/>
      <c r="F2188" s="55"/>
      <c r="G2188" s="132"/>
      <c r="H2188" s="132"/>
      <c r="I2188" s="132"/>
      <c r="J2188" s="132"/>
      <c r="K2188" s="132"/>
      <c r="L2188" s="133"/>
      <c r="M2188" s="134"/>
      <c r="N2188" s="132"/>
      <c r="O2188" s="132"/>
      <c r="P2188" s="134" t="str">
        <f t="shared" ref="P2188:Q2251" si="482">IF($N2188="fizinis asmuo","užpildykite","nepildyti")</f>
        <v>nepildyti</v>
      </c>
      <c r="Q2188" s="135" t="str">
        <f t="shared" si="482"/>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6"/>
        <v>0</v>
      </c>
      <c r="BH2188" s="54">
        <f t="shared" ref="BH2188:BH2251" si="483">IF($AF2188&gt;0,YEAR($AF2188),)</f>
        <v>0</v>
      </c>
      <c r="BI2188" s="54">
        <f t="shared" si="478"/>
        <v>0</v>
      </c>
      <c r="BJ2188" s="54">
        <f t="shared" si="477"/>
        <v>0</v>
      </c>
      <c r="BK2188" s="54">
        <f t="shared" si="479"/>
        <v>0</v>
      </c>
      <c r="BL2188" s="54">
        <f t="shared" ref="BL2188:BL2251" si="484">IF($AK2188&gt;0,$AK2188,)</f>
        <v>0</v>
      </c>
      <c r="BM2188" s="54">
        <f t="shared" ref="BM2188:BM2251" si="485">IF($AL2188&gt;0,$AL2188,)</f>
        <v>0</v>
      </c>
      <c r="BN2188" s="54" t="str">
        <f t="shared" ref="BN2188:BN2251" si="486">IF(BH2188&gt;0,"taip","ne")</f>
        <v>ne</v>
      </c>
      <c r="BO2188" s="54" t="str">
        <f t="shared" ref="BO2188:BP2251" si="487">IF(BI2188&gt;0,"taip","ne")</f>
        <v>ne</v>
      </c>
      <c r="BP2188" s="54" t="str">
        <f t="shared" si="487"/>
        <v>ne</v>
      </c>
      <c r="BQ2188" s="54" t="str">
        <f t="shared" ref="BQ2188:BQ2251" si="488">IF(BL2188&gt;0,"taip","ne")</f>
        <v>ne</v>
      </c>
      <c r="BR2188" s="54" t="str">
        <f t="shared" ref="BR2188:BR2251" si="489">IF(BM2188&gt;0,"taip","ne")</f>
        <v>ne</v>
      </c>
      <c r="BS2188" s="54" t="str">
        <f t="shared" si="480"/>
        <v>ne</v>
      </c>
    </row>
    <row r="2189" spans="2:71" x14ac:dyDescent="0.2">
      <c r="B2189" s="54" t="e">
        <f>VLOOKUP(E2189,'VPS1'!$J$10:$J$29,1,FALSE)</f>
        <v>#N/A</v>
      </c>
      <c r="C2189" s="131" t="str">
        <f t="shared" si="481"/>
        <v/>
      </c>
      <c r="D2189" s="132"/>
      <c r="E2189" s="132"/>
      <c r="F2189" s="55"/>
      <c r="G2189" s="132"/>
      <c r="H2189" s="132"/>
      <c r="I2189" s="132"/>
      <c r="J2189" s="132"/>
      <c r="K2189" s="132"/>
      <c r="L2189" s="133"/>
      <c r="M2189" s="134"/>
      <c r="N2189" s="132"/>
      <c r="O2189" s="132"/>
      <c r="P2189" s="134" t="str">
        <f t="shared" si="482"/>
        <v>nepildyti</v>
      </c>
      <c r="Q2189" s="135" t="str">
        <f t="shared" si="482"/>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6"/>
        <v>0</v>
      </c>
      <c r="BH2189" s="54">
        <f t="shared" si="483"/>
        <v>0</v>
      </c>
      <c r="BI2189" s="54">
        <f t="shared" si="478"/>
        <v>0</v>
      </c>
      <c r="BJ2189" s="54">
        <f t="shared" si="477"/>
        <v>0</v>
      </c>
      <c r="BK2189" s="54">
        <f t="shared" si="479"/>
        <v>0</v>
      </c>
      <c r="BL2189" s="54">
        <f t="shared" si="484"/>
        <v>0</v>
      </c>
      <c r="BM2189" s="54">
        <f t="shared" si="485"/>
        <v>0</v>
      </c>
      <c r="BN2189" s="54" t="str">
        <f t="shared" si="486"/>
        <v>ne</v>
      </c>
      <c r="BO2189" s="54" t="str">
        <f t="shared" si="487"/>
        <v>ne</v>
      </c>
      <c r="BP2189" s="54" t="str">
        <f t="shared" si="487"/>
        <v>ne</v>
      </c>
      <c r="BQ2189" s="54" t="str">
        <f t="shared" si="488"/>
        <v>ne</v>
      </c>
      <c r="BR2189" s="54" t="str">
        <f t="shared" si="489"/>
        <v>ne</v>
      </c>
      <c r="BS2189" s="54" t="str">
        <f t="shared" si="480"/>
        <v>ne</v>
      </c>
    </row>
    <row r="2190" spans="2:71" x14ac:dyDescent="0.2">
      <c r="B2190" s="54" t="e">
        <f>VLOOKUP(E2190,'VPS1'!$J$10:$J$29,1,FALSE)</f>
        <v>#N/A</v>
      </c>
      <c r="C2190" s="131" t="str">
        <f t="shared" si="481"/>
        <v/>
      </c>
      <c r="D2190" s="132"/>
      <c r="E2190" s="132"/>
      <c r="F2190" s="55"/>
      <c r="G2190" s="132"/>
      <c r="H2190" s="132"/>
      <c r="I2190" s="132"/>
      <c r="J2190" s="132"/>
      <c r="K2190" s="132"/>
      <c r="L2190" s="133"/>
      <c r="M2190" s="134"/>
      <c r="N2190" s="132"/>
      <c r="O2190" s="132"/>
      <c r="P2190" s="134" t="str">
        <f t="shared" si="482"/>
        <v>nepildyti</v>
      </c>
      <c r="Q2190" s="135" t="str">
        <f t="shared" si="482"/>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6"/>
        <v>0</v>
      </c>
      <c r="BH2190" s="54">
        <f t="shared" si="483"/>
        <v>0</v>
      </c>
      <c r="BI2190" s="54">
        <f t="shared" si="478"/>
        <v>0</v>
      </c>
      <c r="BJ2190" s="54">
        <f t="shared" si="477"/>
        <v>0</v>
      </c>
      <c r="BK2190" s="54">
        <f t="shared" si="479"/>
        <v>0</v>
      </c>
      <c r="BL2190" s="54">
        <f t="shared" si="484"/>
        <v>0</v>
      </c>
      <c r="BM2190" s="54">
        <f t="shared" si="485"/>
        <v>0</v>
      </c>
      <c r="BN2190" s="54" t="str">
        <f t="shared" si="486"/>
        <v>ne</v>
      </c>
      <c r="BO2190" s="54" t="str">
        <f t="shared" si="487"/>
        <v>ne</v>
      </c>
      <c r="BP2190" s="54" t="str">
        <f t="shared" si="487"/>
        <v>ne</v>
      </c>
      <c r="BQ2190" s="54" t="str">
        <f t="shared" si="488"/>
        <v>ne</v>
      </c>
      <c r="BR2190" s="54" t="str">
        <f t="shared" si="489"/>
        <v>ne</v>
      </c>
      <c r="BS2190" s="54" t="str">
        <f t="shared" si="480"/>
        <v>ne</v>
      </c>
    </row>
    <row r="2191" spans="2:71" x14ac:dyDescent="0.2">
      <c r="B2191" s="54" t="e">
        <f>VLOOKUP(E2191,'VPS1'!$J$10:$J$29,1,FALSE)</f>
        <v>#N/A</v>
      </c>
      <c r="C2191" s="131" t="str">
        <f t="shared" si="481"/>
        <v/>
      </c>
      <c r="D2191" s="132"/>
      <c r="E2191" s="132"/>
      <c r="F2191" s="55"/>
      <c r="G2191" s="132"/>
      <c r="H2191" s="132"/>
      <c r="I2191" s="132"/>
      <c r="J2191" s="132"/>
      <c r="K2191" s="132"/>
      <c r="L2191" s="133"/>
      <c r="M2191" s="134"/>
      <c r="N2191" s="132"/>
      <c r="O2191" s="132"/>
      <c r="P2191" s="134" t="str">
        <f t="shared" si="482"/>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6"/>
        <v>0</v>
      </c>
      <c r="BH2191" s="54">
        <f t="shared" si="483"/>
        <v>0</v>
      </c>
      <c r="BI2191" s="54">
        <f t="shared" si="478"/>
        <v>0</v>
      </c>
      <c r="BJ2191" s="54">
        <f t="shared" si="477"/>
        <v>0</v>
      </c>
      <c r="BK2191" s="54">
        <f t="shared" si="479"/>
        <v>0</v>
      </c>
      <c r="BL2191" s="54">
        <f t="shared" si="484"/>
        <v>0</v>
      </c>
      <c r="BM2191" s="54">
        <f t="shared" si="485"/>
        <v>0</v>
      </c>
      <c r="BN2191" s="54" t="str">
        <f t="shared" si="486"/>
        <v>ne</v>
      </c>
      <c r="BO2191" s="54" t="str">
        <f t="shared" si="487"/>
        <v>ne</v>
      </c>
      <c r="BP2191" s="54" t="str">
        <f t="shared" si="487"/>
        <v>ne</v>
      </c>
      <c r="BQ2191" s="54" t="str">
        <f t="shared" si="488"/>
        <v>ne</v>
      </c>
      <c r="BR2191" s="54" t="str">
        <f t="shared" si="489"/>
        <v>ne</v>
      </c>
      <c r="BS2191" s="54" t="str">
        <f t="shared" si="480"/>
        <v>ne</v>
      </c>
    </row>
    <row r="2192" spans="2:71" x14ac:dyDescent="0.2">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ref="BG2199:BG2262" si="490">IF($F2199&gt;0,YEAR($F2199),)</f>
        <v>0</v>
      </c>
      <c r="BH2199" s="54">
        <f t="shared" si="483"/>
        <v>0</v>
      </c>
      <c r="BI2199" s="54">
        <f t="shared" si="478"/>
        <v>0</v>
      </c>
      <c r="BJ2199" s="54">
        <f t="shared" ref="BJ2199:BJ2262" si="491">IF($AI2199&gt;0,YEAR($AI2199),)</f>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90"/>
        <v>0</v>
      </c>
      <c r="BH2200" s="54">
        <f t="shared" si="483"/>
        <v>0</v>
      </c>
      <c r="BI2200" s="54">
        <f t="shared" si="478"/>
        <v>0</v>
      </c>
      <c r="BJ2200" s="54">
        <f t="shared" si="491"/>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90"/>
        <v>0</v>
      </c>
      <c r="BH2201" s="54">
        <f t="shared" si="483"/>
        <v>0</v>
      </c>
      <c r="BI2201" s="54">
        <f t="shared" si="478"/>
        <v>0</v>
      </c>
      <c r="BJ2201" s="54">
        <f t="shared" si="491"/>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si="490"/>
        <v>0</v>
      </c>
      <c r="BH2202" s="54">
        <f t="shared" si="483"/>
        <v>0</v>
      </c>
      <c r="BI2202" s="54">
        <f t="shared" si="478"/>
        <v>0</v>
      </c>
      <c r="BJ2202" s="54">
        <f t="shared" si="491"/>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0"/>
        <v>0</v>
      </c>
      <c r="BH2251" s="54">
        <f t="shared" si="483"/>
        <v>0</v>
      </c>
      <c r="BI2251" s="54">
        <f t="shared" ref="BI2251:BI2314" si="492">IF($AH2251&gt;0,YEAR($AH2251),)</f>
        <v>0</v>
      </c>
      <c r="BJ2251" s="54">
        <f t="shared" si="491"/>
        <v>0</v>
      </c>
      <c r="BK2251" s="54">
        <f t="shared" ref="BK2251:BK2314" si="493">IF($AJ2251&gt;0,YEAR($AJ2251),)</f>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ref="BS2251:BS2314" si="494">IF(BK2251&gt;0,"taip","ne")</f>
        <v>ne</v>
      </c>
    </row>
    <row r="2252" spans="2:71" x14ac:dyDescent="0.2">
      <c r="B2252" s="54" t="e">
        <f>VLOOKUP(E2252,'VPS1'!$J$10:$J$29,1,FALSE)</f>
        <v>#N/A</v>
      </c>
      <c r="C2252" s="131" t="str">
        <f t="shared" ref="C2252:C2315" si="495">LEFT(E2252,4)</f>
        <v/>
      </c>
      <c r="D2252" s="132"/>
      <c r="E2252" s="132"/>
      <c r="F2252" s="55"/>
      <c r="G2252" s="132"/>
      <c r="H2252" s="132"/>
      <c r="I2252" s="132"/>
      <c r="J2252" s="132"/>
      <c r="K2252" s="132"/>
      <c r="L2252" s="133"/>
      <c r="M2252" s="134"/>
      <c r="N2252" s="132"/>
      <c r="O2252" s="132"/>
      <c r="P2252" s="134" t="str">
        <f t="shared" ref="P2252:Q2315" si="496">IF($N2252="fizinis asmuo","užpildykite","nepildyti")</f>
        <v>nepildyti</v>
      </c>
      <c r="Q2252" s="135" t="str">
        <f t="shared" si="496"/>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0"/>
        <v>0</v>
      </c>
      <c r="BH2252" s="54">
        <f t="shared" ref="BH2252:BH2315" si="497">IF($AF2252&gt;0,YEAR($AF2252),)</f>
        <v>0</v>
      </c>
      <c r="BI2252" s="54">
        <f t="shared" si="492"/>
        <v>0</v>
      </c>
      <c r="BJ2252" s="54">
        <f t="shared" si="491"/>
        <v>0</v>
      </c>
      <c r="BK2252" s="54">
        <f t="shared" si="493"/>
        <v>0</v>
      </c>
      <c r="BL2252" s="54">
        <f t="shared" ref="BL2252:BL2315" si="498">IF($AK2252&gt;0,$AK2252,)</f>
        <v>0</v>
      </c>
      <c r="BM2252" s="54">
        <f t="shared" ref="BM2252:BM2315" si="499">IF($AL2252&gt;0,$AL2252,)</f>
        <v>0</v>
      </c>
      <c r="BN2252" s="54" t="str">
        <f t="shared" ref="BN2252:BN2315" si="500">IF(BH2252&gt;0,"taip","ne")</f>
        <v>ne</v>
      </c>
      <c r="BO2252" s="54" t="str">
        <f t="shared" ref="BO2252:BP2315" si="501">IF(BI2252&gt;0,"taip","ne")</f>
        <v>ne</v>
      </c>
      <c r="BP2252" s="54" t="str">
        <f t="shared" si="501"/>
        <v>ne</v>
      </c>
      <c r="BQ2252" s="54" t="str">
        <f t="shared" ref="BQ2252:BQ2315" si="502">IF(BL2252&gt;0,"taip","ne")</f>
        <v>ne</v>
      </c>
      <c r="BR2252" s="54" t="str">
        <f t="shared" ref="BR2252:BR2315" si="503">IF(BM2252&gt;0,"taip","ne")</f>
        <v>ne</v>
      </c>
      <c r="BS2252" s="54" t="str">
        <f t="shared" si="494"/>
        <v>ne</v>
      </c>
    </row>
    <row r="2253" spans="2:71" x14ac:dyDescent="0.2">
      <c r="B2253" s="54" t="e">
        <f>VLOOKUP(E2253,'VPS1'!$J$10:$J$29,1,FALSE)</f>
        <v>#N/A</v>
      </c>
      <c r="C2253" s="131" t="str">
        <f t="shared" si="495"/>
        <v/>
      </c>
      <c r="D2253" s="132"/>
      <c r="E2253" s="132"/>
      <c r="F2253" s="55"/>
      <c r="G2253" s="132"/>
      <c r="H2253" s="132"/>
      <c r="I2253" s="132"/>
      <c r="J2253" s="132"/>
      <c r="K2253" s="132"/>
      <c r="L2253" s="133"/>
      <c r="M2253" s="134"/>
      <c r="N2253" s="132"/>
      <c r="O2253" s="132"/>
      <c r="P2253" s="134" t="str">
        <f t="shared" si="496"/>
        <v>nepildyti</v>
      </c>
      <c r="Q2253" s="135" t="str">
        <f t="shared" si="496"/>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0"/>
        <v>0</v>
      </c>
      <c r="BH2253" s="54">
        <f t="shared" si="497"/>
        <v>0</v>
      </c>
      <c r="BI2253" s="54">
        <f t="shared" si="492"/>
        <v>0</v>
      </c>
      <c r="BJ2253" s="54">
        <f t="shared" si="491"/>
        <v>0</v>
      </c>
      <c r="BK2253" s="54">
        <f t="shared" si="493"/>
        <v>0</v>
      </c>
      <c r="BL2253" s="54">
        <f t="shared" si="498"/>
        <v>0</v>
      </c>
      <c r="BM2253" s="54">
        <f t="shared" si="499"/>
        <v>0</v>
      </c>
      <c r="BN2253" s="54" t="str">
        <f t="shared" si="500"/>
        <v>ne</v>
      </c>
      <c r="BO2253" s="54" t="str">
        <f t="shared" si="501"/>
        <v>ne</v>
      </c>
      <c r="BP2253" s="54" t="str">
        <f t="shared" si="501"/>
        <v>ne</v>
      </c>
      <c r="BQ2253" s="54" t="str">
        <f t="shared" si="502"/>
        <v>ne</v>
      </c>
      <c r="BR2253" s="54" t="str">
        <f t="shared" si="503"/>
        <v>ne</v>
      </c>
      <c r="BS2253" s="54" t="str">
        <f t="shared" si="494"/>
        <v>ne</v>
      </c>
    </row>
    <row r="2254" spans="2:71" x14ac:dyDescent="0.2">
      <c r="B2254" s="54" t="e">
        <f>VLOOKUP(E2254,'VPS1'!$J$10:$J$29,1,FALSE)</f>
        <v>#N/A</v>
      </c>
      <c r="C2254" s="131" t="str">
        <f t="shared" si="495"/>
        <v/>
      </c>
      <c r="D2254" s="132"/>
      <c r="E2254" s="132"/>
      <c r="F2254" s="55"/>
      <c r="G2254" s="132"/>
      <c r="H2254" s="132"/>
      <c r="I2254" s="132"/>
      <c r="J2254" s="132"/>
      <c r="K2254" s="132"/>
      <c r="L2254" s="133"/>
      <c r="M2254" s="134"/>
      <c r="N2254" s="132"/>
      <c r="O2254" s="132"/>
      <c r="P2254" s="134" t="str">
        <f t="shared" si="496"/>
        <v>nepildyti</v>
      </c>
      <c r="Q2254" s="135" t="str">
        <f t="shared" si="496"/>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0"/>
        <v>0</v>
      </c>
      <c r="BH2254" s="54">
        <f t="shared" si="497"/>
        <v>0</v>
      </c>
      <c r="BI2254" s="54">
        <f t="shared" si="492"/>
        <v>0</v>
      </c>
      <c r="BJ2254" s="54">
        <f t="shared" si="491"/>
        <v>0</v>
      </c>
      <c r="BK2254" s="54">
        <f t="shared" si="493"/>
        <v>0</v>
      </c>
      <c r="BL2254" s="54">
        <f t="shared" si="498"/>
        <v>0</v>
      </c>
      <c r="BM2254" s="54">
        <f t="shared" si="499"/>
        <v>0</v>
      </c>
      <c r="BN2254" s="54" t="str">
        <f t="shared" si="500"/>
        <v>ne</v>
      </c>
      <c r="BO2254" s="54" t="str">
        <f t="shared" si="501"/>
        <v>ne</v>
      </c>
      <c r="BP2254" s="54" t="str">
        <f t="shared" si="501"/>
        <v>ne</v>
      </c>
      <c r="BQ2254" s="54" t="str">
        <f t="shared" si="502"/>
        <v>ne</v>
      </c>
      <c r="BR2254" s="54" t="str">
        <f t="shared" si="503"/>
        <v>ne</v>
      </c>
      <c r="BS2254" s="54" t="str">
        <f t="shared" si="494"/>
        <v>ne</v>
      </c>
    </row>
    <row r="2255" spans="2:71" x14ac:dyDescent="0.2">
      <c r="B2255" s="54" t="e">
        <f>VLOOKUP(E2255,'VPS1'!$J$10:$J$29,1,FALSE)</f>
        <v>#N/A</v>
      </c>
      <c r="C2255" s="131" t="str">
        <f t="shared" si="495"/>
        <v/>
      </c>
      <c r="D2255" s="132"/>
      <c r="E2255" s="132"/>
      <c r="F2255" s="55"/>
      <c r="G2255" s="132"/>
      <c r="H2255" s="132"/>
      <c r="I2255" s="132"/>
      <c r="J2255" s="132"/>
      <c r="K2255" s="132"/>
      <c r="L2255" s="133"/>
      <c r="M2255" s="134"/>
      <c r="N2255" s="132"/>
      <c r="O2255" s="132"/>
      <c r="P2255" s="134" t="str">
        <f t="shared" si="496"/>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0"/>
        <v>0</v>
      </c>
      <c r="BH2255" s="54">
        <f t="shared" si="497"/>
        <v>0</v>
      </c>
      <c r="BI2255" s="54">
        <f t="shared" si="492"/>
        <v>0</v>
      </c>
      <c r="BJ2255" s="54">
        <f t="shared" si="491"/>
        <v>0</v>
      </c>
      <c r="BK2255" s="54">
        <f t="shared" si="493"/>
        <v>0</v>
      </c>
      <c r="BL2255" s="54">
        <f t="shared" si="498"/>
        <v>0</v>
      </c>
      <c r="BM2255" s="54">
        <f t="shared" si="499"/>
        <v>0</v>
      </c>
      <c r="BN2255" s="54" t="str">
        <f t="shared" si="500"/>
        <v>ne</v>
      </c>
      <c r="BO2255" s="54" t="str">
        <f t="shared" si="501"/>
        <v>ne</v>
      </c>
      <c r="BP2255" s="54" t="str">
        <f t="shared" si="501"/>
        <v>ne</v>
      </c>
      <c r="BQ2255" s="54" t="str">
        <f t="shared" si="502"/>
        <v>ne</v>
      </c>
      <c r="BR2255" s="54" t="str">
        <f t="shared" si="503"/>
        <v>ne</v>
      </c>
      <c r="BS2255" s="54" t="str">
        <f t="shared" si="494"/>
        <v>ne</v>
      </c>
    </row>
    <row r="2256" spans="2:71" x14ac:dyDescent="0.2">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ref="BG2263:BG2326" si="504">IF($F2263&gt;0,YEAR($F2263),)</f>
        <v>0</v>
      </c>
      <c r="BH2263" s="54">
        <f t="shared" si="497"/>
        <v>0</v>
      </c>
      <c r="BI2263" s="54">
        <f t="shared" si="492"/>
        <v>0</v>
      </c>
      <c r="BJ2263" s="54">
        <f t="shared" ref="BJ2263:BJ2326" si="505">IF($AI2263&gt;0,YEAR($AI2263),)</f>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504"/>
        <v>0</v>
      </c>
      <c r="BH2264" s="54">
        <f t="shared" si="497"/>
        <v>0</v>
      </c>
      <c r="BI2264" s="54">
        <f t="shared" si="492"/>
        <v>0</v>
      </c>
      <c r="BJ2264" s="54">
        <f t="shared" si="505"/>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504"/>
        <v>0</v>
      </c>
      <c r="BH2265" s="54">
        <f t="shared" si="497"/>
        <v>0</v>
      </c>
      <c r="BI2265" s="54">
        <f t="shared" si="492"/>
        <v>0</v>
      </c>
      <c r="BJ2265" s="54">
        <f t="shared" si="505"/>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si="504"/>
        <v>0</v>
      </c>
      <c r="BH2266" s="54">
        <f t="shared" si="497"/>
        <v>0</v>
      </c>
      <c r="BI2266" s="54">
        <f t="shared" si="492"/>
        <v>0</v>
      </c>
      <c r="BJ2266" s="54">
        <f t="shared" si="505"/>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4"/>
        <v>0</v>
      </c>
      <c r="BH2315" s="54">
        <f t="shared" si="497"/>
        <v>0</v>
      </c>
      <c r="BI2315" s="54">
        <f t="shared" ref="BI2315:BI2378" si="506">IF($AH2315&gt;0,YEAR($AH2315),)</f>
        <v>0</v>
      </c>
      <c r="BJ2315" s="54">
        <f t="shared" si="505"/>
        <v>0</v>
      </c>
      <c r="BK2315" s="54">
        <f t="shared" ref="BK2315:BK2378" si="507">IF($AJ2315&gt;0,YEAR($AJ2315),)</f>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ref="BS2315:BS2378" si="508">IF(BK2315&gt;0,"taip","ne")</f>
        <v>ne</v>
      </c>
    </row>
    <row r="2316" spans="2:71" x14ac:dyDescent="0.2">
      <c r="B2316" s="54" t="e">
        <f>VLOOKUP(E2316,'VPS1'!$J$10:$J$29,1,FALSE)</f>
        <v>#N/A</v>
      </c>
      <c r="C2316" s="131" t="str">
        <f t="shared" ref="C2316:C2379" si="509">LEFT(E2316,4)</f>
        <v/>
      </c>
      <c r="D2316" s="132"/>
      <c r="E2316" s="132"/>
      <c r="F2316" s="55"/>
      <c r="G2316" s="132"/>
      <c r="H2316" s="132"/>
      <c r="I2316" s="132"/>
      <c r="J2316" s="132"/>
      <c r="K2316" s="132"/>
      <c r="L2316" s="133"/>
      <c r="M2316" s="134"/>
      <c r="N2316" s="132"/>
      <c r="O2316" s="132"/>
      <c r="P2316" s="134" t="str">
        <f t="shared" ref="P2316:Q2379" si="510">IF($N2316="fizinis asmuo","užpildykite","nepildyti")</f>
        <v>nepildyti</v>
      </c>
      <c r="Q2316" s="135" t="str">
        <f t="shared" si="510"/>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4"/>
        <v>0</v>
      </c>
      <c r="BH2316" s="54">
        <f t="shared" ref="BH2316:BH2379" si="511">IF($AF2316&gt;0,YEAR($AF2316),)</f>
        <v>0</v>
      </c>
      <c r="BI2316" s="54">
        <f t="shared" si="506"/>
        <v>0</v>
      </c>
      <c r="BJ2316" s="54">
        <f t="shared" si="505"/>
        <v>0</v>
      </c>
      <c r="BK2316" s="54">
        <f t="shared" si="507"/>
        <v>0</v>
      </c>
      <c r="BL2316" s="54">
        <f t="shared" ref="BL2316:BL2379" si="512">IF($AK2316&gt;0,$AK2316,)</f>
        <v>0</v>
      </c>
      <c r="BM2316" s="54">
        <f t="shared" ref="BM2316:BM2379" si="513">IF($AL2316&gt;0,$AL2316,)</f>
        <v>0</v>
      </c>
      <c r="BN2316" s="54" t="str">
        <f t="shared" ref="BN2316:BN2379" si="514">IF(BH2316&gt;0,"taip","ne")</f>
        <v>ne</v>
      </c>
      <c r="BO2316" s="54" t="str">
        <f t="shared" ref="BO2316:BP2379" si="515">IF(BI2316&gt;0,"taip","ne")</f>
        <v>ne</v>
      </c>
      <c r="BP2316" s="54" t="str">
        <f t="shared" si="515"/>
        <v>ne</v>
      </c>
      <c r="BQ2316" s="54" t="str">
        <f t="shared" ref="BQ2316:BQ2379" si="516">IF(BL2316&gt;0,"taip","ne")</f>
        <v>ne</v>
      </c>
      <c r="BR2316" s="54" t="str">
        <f t="shared" ref="BR2316:BR2379" si="517">IF(BM2316&gt;0,"taip","ne")</f>
        <v>ne</v>
      </c>
      <c r="BS2316" s="54" t="str">
        <f t="shared" si="508"/>
        <v>ne</v>
      </c>
    </row>
    <row r="2317" spans="2:71" x14ac:dyDescent="0.2">
      <c r="B2317" s="54" t="e">
        <f>VLOOKUP(E2317,'VPS1'!$J$10:$J$29,1,FALSE)</f>
        <v>#N/A</v>
      </c>
      <c r="C2317" s="131" t="str">
        <f t="shared" si="509"/>
        <v/>
      </c>
      <c r="D2317" s="132"/>
      <c r="E2317" s="132"/>
      <c r="F2317" s="55"/>
      <c r="G2317" s="132"/>
      <c r="H2317" s="132"/>
      <c r="I2317" s="132"/>
      <c r="J2317" s="132"/>
      <c r="K2317" s="132"/>
      <c r="L2317" s="133"/>
      <c r="M2317" s="134"/>
      <c r="N2317" s="132"/>
      <c r="O2317" s="132"/>
      <c r="P2317" s="134" t="str">
        <f t="shared" si="510"/>
        <v>nepildyti</v>
      </c>
      <c r="Q2317" s="135" t="str">
        <f t="shared" si="510"/>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4"/>
        <v>0</v>
      </c>
      <c r="BH2317" s="54">
        <f t="shared" si="511"/>
        <v>0</v>
      </c>
      <c r="BI2317" s="54">
        <f t="shared" si="506"/>
        <v>0</v>
      </c>
      <c r="BJ2317" s="54">
        <f t="shared" si="505"/>
        <v>0</v>
      </c>
      <c r="BK2317" s="54">
        <f t="shared" si="507"/>
        <v>0</v>
      </c>
      <c r="BL2317" s="54">
        <f t="shared" si="512"/>
        <v>0</v>
      </c>
      <c r="BM2317" s="54">
        <f t="shared" si="513"/>
        <v>0</v>
      </c>
      <c r="BN2317" s="54" t="str">
        <f t="shared" si="514"/>
        <v>ne</v>
      </c>
      <c r="BO2317" s="54" t="str">
        <f t="shared" si="515"/>
        <v>ne</v>
      </c>
      <c r="BP2317" s="54" t="str">
        <f t="shared" si="515"/>
        <v>ne</v>
      </c>
      <c r="BQ2317" s="54" t="str">
        <f t="shared" si="516"/>
        <v>ne</v>
      </c>
      <c r="BR2317" s="54" t="str">
        <f t="shared" si="517"/>
        <v>ne</v>
      </c>
      <c r="BS2317" s="54" t="str">
        <f t="shared" si="508"/>
        <v>ne</v>
      </c>
    </row>
    <row r="2318" spans="2:71" x14ac:dyDescent="0.2">
      <c r="B2318" s="54" t="e">
        <f>VLOOKUP(E2318,'VPS1'!$J$10:$J$29,1,FALSE)</f>
        <v>#N/A</v>
      </c>
      <c r="C2318" s="131" t="str">
        <f t="shared" si="509"/>
        <v/>
      </c>
      <c r="D2318" s="132"/>
      <c r="E2318" s="132"/>
      <c r="F2318" s="55"/>
      <c r="G2318" s="132"/>
      <c r="H2318" s="132"/>
      <c r="I2318" s="132"/>
      <c r="J2318" s="132"/>
      <c r="K2318" s="132"/>
      <c r="L2318" s="133"/>
      <c r="M2318" s="134"/>
      <c r="N2318" s="132"/>
      <c r="O2318" s="132"/>
      <c r="P2318" s="134" t="str">
        <f t="shared" si="510"/>
        <v>nepildyti</v>
      </c>
      <c r="Q2318" s="135" t="str">
        <f t="shared" si="510"/>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4"/>
        <v>0</v>
      </c>
      <c r="BH2318" s="54">
        <f t="shared" si="511"/>
        <v>0</v>
      </c>
      <c r="BI2318" s="54">
        <f t="shared" si="506"/>
        <v>0</v>
      </c>
      <c r="BJ2318" s="54">
        <f t="shared" si="505"/>
        <v>0</v>
      </c>
      <c r="BK2318" s="54">
        <f t="shared" si="507"/>
        <v>0</v>
      </c>
      <c r="BL2318" s="54">
        <f t="shared" si="512"/>
        <v>0</v>
      </c>
      <c r="BM2318" s="54">
        <f t="shared" si="513"/>
        <v>0</v>
      </c>
      <c r="BN2318" s="54" t="str">
        <f t="shared" si="514"/>
        <v>ne</v>
      </c>
      <c r="BO2318" s="54" t="str">
        <f t="shared" si="515"/>
        <v>ne</v>
      </c>
      <c r="BP2318" s="54" t="str">
        <f t="shared" si="515"/>
        <v>ne</v>
      </c>
      <c r="BQ2318" s="54" t="str">
        <f t="shared" si="516"/>
        <v>ne</v>
      </c>
      <c r="BR2318" s="54" t="str">
        <f t="shared" si="517"/>
        <v>ne</v>
      </c>
      <c r="BS2318" s="54" t="str">
        <f t="shared" si="508"/>
        <v>ne</v>
      </c>
    </row>
    <row r="2319" spans="2:71" x14ac:dyDescent="0.2">
      <c r="B2319" s="54" t="e">
        <f>VLOOKUP(E2319,'VPS1'!$J$10:$J$29,1,FALSE)</f>
        <v>#N/A</v>
      </c>
      <c r="C2319" s="131" t="str">
        <f t="shared" si="509"/>
        <v/>
      </c>
      <c r="D2319" s="132"/>
      <c r="E2319" s="132"/>
      <c r="F2319" s="55"/>
      <c r="G2319" s="132"/>
      <c r="H2319" s="132"/>
      <c r="I2319" s="132"/>
      <c r="J2319" s="132"/>
      <c r="K2319" s="132"/>
      <c r="L2319" s="133"/>
      <c r="M2319" s="134"/>
      <c r="N2319" s="132"/>
      <c r="O2319" s="132"/>
      <c r="P2319" s="134" t="str">
        <f t="shared" si="510"/>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4"/>
        <v>0</v>
      </c>
      <c r="BH2319" s="54">
        <f t="shared" si="511"/>
        <v>0</v>
      </c>
      <c r="BI2319" s="54">
        <f t="shared" si="506"/>
        <v>0</v>
      </c>
      <c r="BJ2319" s="54">
        <f t="shared" si="505"/>
        <v>0</v>
      </c>
      <c r="BK2319" s="54">
        <f t="shared" si="507"/>
        <v>0</v>
      </c>
      <c r="BL2319" s="54">
        <f t="shared" si="512"/>
        <v>0</v>
      </c>
      <c r="BM2319" s="54">
        <f t="shared" si="513"/>
        <v>0</v>
      </c>
      <c r="BN2319" s="54" t="str">
        <f t="shared" si="514"/>
        <v>ne</v>
      </c>
      <c r="BO2319" s="54" t="str">
        <f t="shared" si="515"/>
        <v>ne</v>
      </c>
      <c r="BP2319" s="54" t="str">
        <f t="shared" si="515"/>
        <v>ne</v>
      </c>
      <c r="BQ2319" s="54" t="str">
        <f t="shared" si="516"/>
        <v>ne</v>
      </c>
      <c r="BR2319" s="54" t="str">
        <f t="shared" si="517"/>
        <v>ne</v>
      </c>
      <c r="BS2319" s="54" t="str">
        <f t="shared" si="508"/>
        <v>ne</v>
      </c>
    </row>
    <row r="2320" spans="2:71" x14ac:dyDescent="0.2">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ref="BG2327:BG2390" si="518">IF($F2327&gt;0,YEAR($F2327),)</f>
        <v>0</v>
      </c>
      <c r="BH2327" s="54">
        <f t="shared" si="511"/>
        <v>0</v>
      </c>
      <c r="BI2327" s="54">
        <f t="shared" si="506"/>
        <v>0</v>
      </c>
      <c r="BJ2327" s="54">
        <f t="shared" ref="BJ2327:BJ2390" si="519">IF($AI2327&gt;0,YEAR($AI2327),)</f>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18"/>
        <v>0</v>
      </c>
      <c r="BH2328" s="54">
        <f t="shared" si="511"/>
        <v>0</v>
      </c>
      <c r="BI2328" s="54">
        <f t="shared" si="506"/>
        <v>0</v>
      </c>
      <c r="BJ2328" s="54">
        <f t="shared" si="519"/>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18"/>
        <v>0</v>
      </c>
      <c r="BH2329" s="54">
        <f t="shared" si="511"/>
        <v>0</v>
      </c>
      <c r="BI2329" s="54">
        <f t="shared" si="506"/>
        <v>0</v>
      </c>
      <c r="BJ2329" s="54">
        <f t="shared" si="519"/>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si="518"/>
        <v>0</v>
      </c>
      <c r="BH2330" s="54">
        <f t="shared" si="511"/>
        <v>0</v>
      </c>
      <c r="BI2330" s="54">
        <f t="shared" si="506"/>
        <v>0</v>
      </c>
      <c r="BJ2330" s="54">
        <f t="shared" si="519"/>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8"/>
        <v>0</v>
      </c>
      <c r="BH2379" s="54">
        <f t="shared" si="511"/>
        <v>0</v>
      </c>
      <c r="BI2379" s="54">
        <f t="shared" ref="BI2379:BI2442" si="520">IF($AH2379&gt;0,YEAR($AH2379),)</f>
        <v>0</v>
      </c>
      <c r="BJ2379" s="54">
        <f t="shared" si="519"/>
        <v>0</v>
      </c>
      <c r="BK2379" s="54">
        <f t="shared" ref="BK2379:BK2442" si="521">IF($AJ2379&gt;0,YEAR($AJ2379),)</f>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ref="BS2379:BS2442" si="522">IF(BK2379&gt;0,"taip","ne")</f>
        <v>ne</v>
      </c>
    </row>
    <row r="2380" spans="2:71" x14ac:dyDescent="0.2">
      <c r="B2380" s="54" t="e">
        <f>VLOOKUP(E2380,'VPS1'!$J$10:$J$29,1,FALSE)</f>
        <v>#N/A</v>
      </c>
      <c r="C2380" s="131" t="str">
        <f t="shared" ref="C2380:C2443" si="523">LEFT(E2380,4)</f>
        <v/>
      </c>
      <c r="D2380" s="132"/>
      <c r="E2380" s="132"/>
      <c r="F2380" s="55"/>
      <c r="G2380" s="132"/>
      <c r="H2380" s="132"/>
      <c r="I2380" s="132"/>
      <c r="J2380" s="132"/>
      <c r="K2380" s="132"/>
      <c r="L2380" s="133"/>
      <c r="M2380" s="134"/>
      <c r="N2380" s="132"/>
      <c r="O2380" s="132"/>
      <c r="P2380" s="134" t="str">
        <f t="shared" ref="P2380:Q2443" si="524">IF($N2380="fizinis asmuo","užpildykite","nepildyti")</f>
        <v>nepildyti</v>
      </c>
      <c r="Q2380" s="135" t="str">
        <f t="shared" si="524"/>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8"/>
        <v>0</v>
      </c>
      <c r="BH2380" s="54">
        <f t="shared" ref="BH2380:BH2443" si="525">IF($AF2380&gt;0,YEAR($AF2380),)</f>
        <v>0</v>
      </c>
      <c r="BI2380" s="54">
        <f t="shared" si="520"/>
        <v>0</v>
      </c>
      <c r="BJ2380" s="54">
        <f t="shared" si="519"/>
        <v>0</v>
      </c>
      <c r="BK2380" s="54">
        <f t="shared" si="521"/>
        <v>0</v>
      </c>
      <c r="BL2380" s="54">
        <f t="shared" ref="BL2380:BL2443" si="526">IF($AK2380&gt;0,$AK2380,)</f>
        <v>0</v>
      </c>
      <c r="BM2380" s="54">
        <f t="shared" ref="BM2380:BM2443" si="527">IF($AL2380&gt;0,$AL2380,)</f>
        <v>0</v>
      </c>
      <c r="BN2380" s="54" t="str">
        <f t="shared" ref="BN2380:BN2443" si="528">IF(BH2380&gt;0,"taip","ne")</f>
        <v>ne</v>
      </c>
      <c r="BO2380" s="54" t="str">
        <f t="shared" ref="BO2380:BP2443" si="529">IF(BI2380&gt;0,"taip","ne")</f>
        <v>ne</v>
      </c>
      <c r="BP2380" s="54" t="str">
        <f t="shared" si="529"/>
        <v>ne</v>
      </c>
      <c r="BQ2380" s="54" t="str">
        <f t="shared" ref="BQ2380:BQ2443" si="530">IF(BL2380&gt;0,"taip","ne")</f>
        <v>ne</v>
      </c>
      <c r="BR2380" s="54" t="str">
        <f t="shared" ref="BR2380:BR2443" si="531">IF(BM2380&gt;0,"taip","ne")</f>
        <v>ne</v>
      </c>
      <c r="BS2380" s="54" t="str">
        <f t="shared" si="522"/>
        <v>ne</v>
      </c>
    </row>
    <row r="2381" spans="2:71" x14ac:dyDescent="0.2">
      <c r="B2381" s="54" t="e">
        <f>VLOOKUP(E2381,'VPS1'!$J$10:$J$29,1,FALSE)</f>
        <v>#N/A</v>
      </c>
      <c r="C2381" s="131" t="str">
        <f t="shared" si="523"/>
        <v/>
      </c>
      <c r="D2381" s="132"/>
      <c r="E2381" s="132"/>
      <c r="F2381" s="55"/>
      <c r="G2381" s="132"/>
      <c r="H2381" s="132"/>
      <c r="I2381" s="132"/>
      <c r="J2381" s="132"/>
      <c r="K2381" s="132"/>
      <c r="L2381" s="133"/>
      <c r="M2381" s="134"/>
      <c r="N2381" s="132"/>
      <c r="O2381" s="132"/>
      <c r="P2381" s="134" t="str">
        <f t="shared" si="524"/>
        <v>nepildyti</v>
      </c>
      <c r="Q2381" s="135" t="str">
        <f t="shared" si="524"/>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8"/>
        <v>0</v>
      </c>
      <c r="BH2381" s="54">
        <f t="shared" si="525"/>
        <v>0</v>
      </c>
      <c r="BI2381" s="54">
        <f t="shared" si="520"/>
        <v>0</v>
      </c>
      <c r="BJ2381" s="54">
        <f t="shared" si="519"/>
        <v>0</v>
      </c>
      <c r="BK2381" s="54">
        <f t="shared" si="521"/>
        <v>0</v>
      </c>
      <c r="BL2381" s="54">
        <f t="shared" si="526"/>
        <v>0</v>
      </c>
      <c r="BM2381" s="54">
        <f t="shared" si="527"/>
        <v>0</v>
      </c>
      <c r="BN2381" s="54" t="str">
        <f t="shared" si="528"/>
        <v>ne</v>
      </c>
      <c r="BO2381" s="54" t="str">
        <f t="shared" si="529"/>
        <v>ne</v>
      </c>
      <c r="BP2381" s="54" t="str">
        <f t="shared" si="529"/>
        <v>ne</v>
      </c>
      <c r="BQ2381" s="54" t="str">
        <f t="shared" si="530"/>
        <v>ne</v>
      </c>
      <c r="BR2381" s="54" t="str">
        <f t="shared" si="531"/>
        <v>ne</v>
      </c>
      <c r="BS2381" s="54" t="str">
        <f t="shared" si="522"/>
        <v>ne</v>
      </c>
    </row>
    <row r="2382" spans="2:71" x14ac:dyDescent="0.2">
      <c r="B2382" s="54" t="e">
        <f>VLOOKUP(E2382,'VPS1'!$J$10:$J$29,1,FALSE)</f>
        <v>#N/A</v>
      </c>
      <c r="C2382" s="131" t="str">
        <f t="shared" si="523"/>
        <v/>
      </c>
      <c r="D2382" s="132"/>
      <c r="E2382" s="132"/>
      <c r="F2382" s="55"/>
      <c r="G2382" s="132"/>
      <c r="H2382" s="132"/>
      <c r="I2382" s="132"/>
      <c r="J2382" s="132"/>
      <c r="K2382" s="132"/>
      <c r="L2382" s="133"/>
      <c r="M2382" s="134"/>
      <c r="N2382" s="132"/>
      <c r="O2382" s="132"/>
      <c r="P2382" s="134" t="str">
        <f t="shared" si="524"/>
        <v>nepildyti</v>
      </c>
      <c r="Q2382" s="135" t="str">
        <f t="shared" si="524"/>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8"/>
        <v>0</v>
      </c>
      <c r="BH2382" s="54">
        <f t="shared" si="525"/>
        <v>0</v>
      </c>
      <c r="BI2382" s="54">
        <f t="shared" si="520"/>
        <v>0</v>
      </c>
      <c r="BJ2382" s="54">
        <f t="shared" si="519"/>
        <v>0</v>
      </c>
      <c r="BK2382" s="54">
        <f t="shared" si="521"/>
        <v>0</v>
      </c>
      <c r="BL2382" s="54">
        <f t="shared" si="526"/>
        <v>0</v>
      </c>
      <c r="BM2382" s="54">
        <f t="shared" si="527"/>
        <v>0</v>
      </c>
      <c r="BN2382" s="54" t="str">
        <f t="shared" si="528"/>
        <v>ne</v>
      </c>
      <c r="BO2382" s="54" t="str">
        <f t="shared" si="529"/>
        <v>ne</v>
      </c>
      <c r="BP2382" s="54" t="str">
        <f t="shared" si="529"/>
        <v>ne</v>
      </c>
      <c r="BQ2382" s="54" t="str">
        <f t="shared" si="530"/>
        <v>ne</v>
      </c>
      <c r="BR2382" s="54" t="str">
        <f t="shared" si="531"/>
        <v>ne</v>
      </c>
      <c r="BS2382" s="54" t="str">
        <f t="shared" si="522"/>
        <v>ne</v>
      </c>
    </row>
    <row r="2383" spans="2:71" x14ac:dyDescent="0.2">
      <c r="B2383" s="54" t="e">
        <f>VLOOKUP(E2383,'VPS1'!$J$10:$J$29,1,FALSE)</f>
        <v>#N/A</v>
      </c>
      <c r="C2383" s="131" t="str">
        <f t="shared" si="523"/>
        <v/>
      </c>
      <c r="D2383" s="132"/>
      <c r="E2383" s="132"/>
      <c r="F2383" s="55"/>
      <c r="G2383" s="132"/>
      <c r="H2383" s="132"/>
      <c r="I2383" s="132"/>
      <c r="J2383" s="132"/>
      <c r="K2383" s="132"/>
      <c r="L2383" s="133"/>
      <c r="M2383" s="134"/>
      <c r="N2383" s="132"/>
      <c r="O2383" s="132"/>
      <c r="P2383" s="134" t="str">
        <f t="shared" si="524"/>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8"/>
        <v>0</v>
      </c>
      <c r="BH2383" s="54">
        <f t="shared" si="525"/>
        <v>0</v>
      </c>
      <c r="BI2383" s="54">
        <f t="shared" si="520"/>
        <v>0</v>
      </c>
      <c r="BJ2383" s="54">
        <f t="shared" si="519"/>
        <v>0</v>
      </c>
      <c r="BK2383" s="54">
        <f t="shared" si="521"/>
        <v>0</v>
      </c>
      <c r="BL2383" s="54">
        <f t="shared" si="526"/>
        <v>0</v>
      </c>
      <c r="BM2383" s="54">
        <f t="shared" si="527"/>
        <v>0</v>
      </c>
      <c r="BN2383" s="54" t="str">
        <f t="shared" si="528"/>
        <v>ne</v>
      </c>
      <c r="BO2383" s="54" t="str">
        <f t="shared" si="529"/>
        <v>ne</v>
      </c>
      <c r="BP2383" s="54" t="str">
        <f t="shared" si="529"/>
        <v>ne</v>
      </c>
      <c r="BQ2383" s="54" t="str">
        <f t="shared" si="530"/>
        <v>ne</v>
      </c>
      <c r="BR2383" s="54" t="str">
        <f t="shared" si="531"/>
        <v>ne</v>
      </c>
      <c r="BS2383" s="54" t="str">
        <f t="shared" si="522"/>
        <v>ne</v>
      </c>
    </row>
    <row r="2384" spans="2:71" x14ac:dyDescent="0.2">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ref="BG2391:BG2454" si="532">IF($F2391&gt;0,YEAR($F2391),)</f>
        <v>0</v>
      </c>
      <c r="BH2391" s="54">
        <f t="shared" si="525"/>
        <v>0</v>
      </c>
      <c r="BI2391" s="54">
        <f t="shared" si="520"/>
        <v>0</v>
      </c>
      <c r="BJ2391" s="54">
        <f t="shared" ref="BJ2391:BJ2454" si="533">IF($AI2391&gt;0,YEAR($AI2391),)</f>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32"/>
        <v>0</v>
      </c>
      <c r="BH2392" s="54">
        <f t="shared" si="525"/>
        <v>0</v>
      </c>
      <c r="BI2392" s="54">
        <f t="shared" si="520"/>
        <v>0</v>
      </c>
      <c r="BJ2392" s="54">
        <f t="shared" si="533"/>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32"/>
        <v>0</v>
      </c>
      <c r="BH2393" s="54">
        <f t="shared" si="525"/>
        <v>0</v>
      </c>
      <c r="BI2393" s="54">
        <f t="shared" si="520"/>
        <v>0</v>
      </c>
      <c r="BJ2393" s="54">
        <f t="shared" si="533"/>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si="532"/>
        <v>0</v>
      </c>
      <c r="BH2394" s="54">
        <f t="shared" si="525"/>
        <v>0</v>
      </c>
      <c r="BI2394" s="54">
        <f t="shared" si="520"/>
        <v>0</v>
      </c>
      <c r="BJ2394" s="54">
        <f t="shared" si="533"/>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2"/>
        <v>0</v>
      </c>
      <c r="BH2443" s="54">
        <f t="shared" si="525"/>
        <v>0</v>
      </c>
      <c r="BI2443" s="54">
        <f t="shared" ref="BI2443:BI2506" si="534">IF($AH2443&gt;0,YEAR($AH2443),)</f>
        <v>0</v>
      </c>
      <c r="BJ2443" s="54">
        <f t="shared" si="533"/>
        <v>0</v>
      </c>
      <c r="BK2443" s="54">
        <f t="shared" ref="BK2443:BK2506" si="535">IF($AJ2443&gt;0,YEAR($AJ2443),)</f>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ref="BS2443:BS2506" si="536">IF(BK2443&gt;0,"taip","ne")</f>
        <v>ne</v>
      </c>
    </row>
    <row r="2444" spans="2:71" x14ac:dyDescent="0.2">
      <c r="B2444" s="54" t="e">
        <f>VLOOKUP(E2444,'VPS1'!$J$10:$J$29,1,FALSE)</f>
        <v>#N/A</v>
      </c>
      <c r="C2444" s="131" t="str">
        <f t="shared" ref="C2444:C2507" si="537">LEFT(E2444,4)</f>
        <v/>
      </c>
      <c r="D2444" s="132"/>
      <c r="E2444" s="132"/>
      <c r="F2444" s="55"/>
      <c r="G2444" s="132"/>
      <c r="H2444" s="132"/>
      <c r="I2444" s="132"/>
      <c r="J2444" s="132"/>
      <c r="K2444" s="132"/>
      <c r="L2444" s="133"/>
      <c r="M2444" s="134"/>
      <c r="N2444" s="132"/>
      <c r="O2444" s="132"/>
      <c r="P2444" s="134" t="str">
        <f t="shared" ref="P2444:Q2507" si="538">IF($N2444="fizinis asmuo","užpildykite","nepildyti")</f>
        <v>nepildyti</v>
      </c>
      <c r="Q2444" s="135" t="str">
        <f t="shared" si="538"/>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2"/>
        <v>0</v>
      </c>
      <c r="BH2444" s="54">
        <f t="shared" ref="BH2444:BH2507" si="539">IF($AF2444&gt;0,YEAR($AF2444),)</f>
        <v>0</v>
      </c>
      <c r="BI2444" s="54">
        <f t="shared" si="534"/>
        <v>0</v>
      </c>
      <c r="BJ2444" s="54">
        <f t="shared" si="533"/>
        <v>0</v>
      </c>
      <c r="BK2444" s="54">
        <f t="shared" si="535"/>
        <v>0</v>
      </c>
      <c r="BL2444" s="54">
        <f t="shared" ref="BL2444:BL2507" si="540">IF($AK2444&gt;0,$AK2444,)</f>
        <v>0</v>
      </c>
      <c r="BM2444" s="54">
        <f t="shared" ref="BM2444:BM2507" si="541">IF($AL2444&gt;0,$AL2444,)</f>
        <v>0</v>
      </c>
      <c r="BN2444" s="54" t="str">
        <f t="shared" ref="BN2444:BN2507" si="542">IF(BH2444&gt;0,"taip","ne")</f>
        <v>ne</v>
      </c>
      <c r="BO2444" s="54" t="str">
        <f t="shared" ref="BO2444:BP2507" si="543">IF(BI2444&gt;0,"taip","ne")</f>
        <v>ne</v>
      </c>
      <c r="BP2444" s="54" t="str">
        <f t="shared" si="543"/>
        <v>ne</v>
      </c>
      <c r="BQ2444" s="54" t="str">
        <f t="shared" ref="BQ2444:BQ2507" si="544">IF(BL2444&gt;0,"taip","ne")</f>
        <v>ne</v>
      </c>
      <c r="BR2444" s="54" t="str">
        <f t="shared" ref="BR2444:BR2507" si="545">IF(BM2444&gt;0,"taip","ne")</f>
        <v>ne</v>
      </c>
      <c r="BS2444" s="54" t="str">
        <f t="shared" si="536"/>
        <v>ne</v>
      </c>
    </row>
    <row r="2445" spans="2:71" x14ac:dyDescent="0.2">
      <c r="B2445" s="54" t="e">
        <f>VLOOKUP(E2445,'VPS1'!$J$10:$J$29,1,FALSE)</f>
        <v>#N/A</v>
      </c>
      <c r="C2445" s="131" t="str">
        <f t="shared" si="537"/>
        <v/>
      </c>
      <c r="D2445" s="132"/>
      <c r="E2445" s="132"/>
      <c r="F2445" s="55"/>
      <c r="G2445" s="132"/>
      <c r="H2445" s="132"/>
      <c r="I2445" s="132"/>
      <c r="J2445" s="132"/>
      <c r="K2445" s="132"/>
      <c r="L2445" s="133"/>
      <c r="M2445" s="134"/>
      <c r="N2445" s="132"/>
      <c r="O2445" s="132"/>
      <c r="P2445" s="134" t="str">
        <f t="shared" si="538"/>
        <v>nepildyti</v>
      </c>
      <c r="Q2445" s="135" t="str">
        <f t="shared" si="538"/>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2"/>
        <v>0</v>
      </c>
      <c r="BH2445" s="54">
        <f t="shared" si="539"/>
        <v>0</v>
      </c>
      <c r="BI2445" s="54">
        <f t="shared" si="534"/>
        <v>0</v>
      </c>
      <c r="BJ2445" s="54">
        <f t="shared" si="533"/>
        <v>0</v>
      </c>
      <c r="BK2445" s="54">
        <f t="shared" si="535"/>
        <v>0</v>
      </c>
      <c r="BL2445" s="54">
        <f t="shared" si="540"/>
        <v>0</v>
      </c>
      <c r="BM2445" s="54">
        <f t="shared" si="541"/>
        <v>0</v>
      </c>
      <c r="BN2445" s="54" t="str">
        <f t="shared" si="542"/>
        <v>ne</v>
      </c>
      <c r="BO2445" s="54" t="str">
        <f t="shared" si="543"/>
        <v>ne</v>
      </c>
      <c r="BP2445" s="54" t="str">
        <f t="shared" si="543"/>
        <v>ne</v>
      </c>
      <c r="BQ2445" s="54" t="str">
        <f t="shared" si="544"/>
        <v>ne</v>
      </c>
      <c r="BR2445" s="54" t="str">
        <f t="shared" si="545"/>
        <v>ne</v>
      </c>
      <c r="BS2445" s="54" t="str">
        <f t="shared" si="536"/>
        <v>ne</v>
      </c>
    </row>
    <row r="2446" spans="2:71" x14ac:dyDescent="0.2">
      <c r="B2446" s="54" t="e">
        <f>VLOOKUP(E2446,'VPS1'!$J$10:$J$29,1,FALSE)</f>
        <v>#N/A</v>
      </c>
      <c r="C2446" s="131" t="str">
        <f t="shared" si="537"/>
        <v/>
      </c>
      <c r="D2446" s="132"/>
      <c r="E2446" s="132"/>
      <c r="F2446" s="55"/>
      <c r="G2446" s="132"/>
      <c r="H2446" s="132"/>
      <c r="I2446" s="132"/>
      <c r="J2446" s="132"/>
      <c r="K2446" s="132"/>
      <c r="L2446" s="133"/>
      <c r="M2446" s="134"/>
      <c r="N2446" s="132"/>
      <c r="O2446" s="132"/>
      <c r="P2446" s="134" t="str">
        <f t="shared" si="538"/>
        <v>nepildyti</v>
      </c>
      <c r="Q2446" s="135" t="str">
        <f t="shared" si="538"/>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2"/>
        <v>0</v>
      </c>
      <c r="BH2446" s="54">
        <f t="shared" si="539"/>
        <v>0</v>
      </c>
      <c r="BI2446" s="54">
        <f t="shared" si="534"/>
        <v>0</v>
      </c>
      <c r="BJ2446" s="54">
        <f t="shared" si="533"/>
        <v>0</v>
      </c>
      <c r="BK2446" s="54">
        <f t="shared" si="535"/>
        <v>0</v>
      </c>
      <c r="BL2446" s="54">
        <f t="shared" si="540"/>
        <v>0</v>
      </c>
      <c r="BM2446" s="54">
        <f t="shared" si="541"/>
        <v>0</v>
      </c>
      <c r="BN2446" s="54" t="str">
        <f t="shared" si="542"/>
        <v>ne</v>
      </c>
      <c r="BO2446" s="54" t="str">
        <f t="shared" si="543"/>
        <v>ne</v>
      </c>
      <c r="BP2446" s="54" t="str">
        <f t="shared" si="543"/>
        <v>ne</v>
      </c>
      <c r="BQ2446" s="54" t="str">
        <f t="shared" si="544"/>
        <v>ne</v>
      </c>
      <c r="BR2446" s="54" t="str">
        <f t="shared" si="545"/>
        <v>ne</v>
      </c>
      <c r="BS2446" s="54" t="str">
        <f t="shared" si="536"/>
        <v>ne</v>
      </c>
    </row>
    <row r="2447" spans="2:71" x14ac:dyDescent="0.2">
      <c r="B2447" s="54" t="e">
        <f>VLOOKUP(E2447,'VPS1'!$J$10:$J$29,1,FALSE)</f>
        <v>#N/A</v>
      </c>
      <c r="C2447" s="131" t="str">
        <f t="shared" si="537"/>
        <v/>
      </c>
      <c r="D2447" s="132"/>
      <c r="E2447" s="132"/>
      <c r="F2447" s="55"/>
      <c r="G2447" s="132"/>
      <c r="H2447" s="132"/>
      <c r="I2447" s="132"/>
      <c r="J2447" s="132"/>
      <c r="K2447" s="132"/>
      <c r="L2447" s="133"/>
      <c r="M2447" s="134"/>
      <c r="N2447" s="132"/>
      <c r="O2447" s="132"/>
      <c r="P2447" s="134" t="str">
        <f t="shared" si="538"/>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2"/>
        <v>0</v>
      </c>
      <c r="BH2447" s="54">
        <f t="shared" si="539"/>
        <v>0</v>
      </c>
      <c r="BI2447" s="54">
        <f t="shared" si="534"/>
        <v>0</v>
      </c>
      <c r="BJ2447" s="54">
        <f t="shared" si="533"/>
        <v>0</v>
      </c>
      <c r="BK2447" s="54">
        <f t="shared" si="535"/>
        <v>0</v>
      </c>
      <c r="BL2447" s="54">
        <f t="shared" si="540"/>
        <v>0</v>
      </c>
      <c r="BM2447" s="54">
        <f t="shared" si="541"/>
        <v>0</v>
      </c>
      <c r="BN2447" s="54" t="str">
        <f t="shared" si="542"/>
        <v>ne</v>
      </c>
      <c r="BO2447" s="54" t="str">
        <f t="shared" si="543"/>
        <v>ne</v>
      </c>
      <c r="BP2447" s="54" t="str">
        <f t="shared" si="543"/>
        <v>ne</v>
      </c>
      <c r="BQ2447" s="54" t="str">
        <f t="shared" si="544"/>
        <v>ne</v>
      </c>
      <c r="BR2447" s="54" t="str">
        <f t="shared" si="545"/>
        <v>ne</v>
      </c>
      <c r="BS2447" s="54" t="str">
        <f t="shared" si="536"/>
        <v>ne</v>
      </c>
    </row>
    <row r="2448" spans="2:71" x14ac:dyDescent="0.2">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ref="BG2455:BG2518" si="546">IF($F2455&gt;0,YEAR($F2455),)</f>
        <v>0</v>
      </c>
      <c r="BH2455" s="54">
        <f t="shared" si="539"/>
        <v>0</v>
      </c>
      <c r="BI2455" s="54">
        <f t="shared" si="534"/>
        <v>0</v>
      </c>
      <c r="BJ2455" s="54">
        <f t="shared" ref="BJ2455:BJ2518" si="547">IF($AI2455&gt;0,YEAR($AI2455),)</f>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46"/>
        <v>0</v>
      </c>
      <c r="BH2456" s="54">
        <f t="shared" si="539"/>
        <v>0</v>
      </c>
      <c r="BI2456" s="54">
        <f t="shared" si="534"/>
        <v>0</v>
      </c>
      <c r="BJ2456" s="54">
        <f t="shared" si="547"/>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46"/>
        <v>0</v>
      </c>
      <c r="BH2457" s="54">
        <f t="shared" si="539"/>
        <v>0</v>
      </c>
      <c r="BI2457" s="54">
        <f t="shared" si="534"/>
        <v>0</v>
      </c>
      <c r="BJ2457" s="54">
        <f t="shared" si="547"/>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si="546"/>
        <v>0</v>
      </c>
      <c r="BH2458" s="54">
        <f t="shared" si="539"/>
        <v>0</v>
      </c>
      <c r="BI2458" s="54">
        <f t="shared" si="534"/>
        <v>0</v>
      </c>
      <c r="BJ2458" s="54">
        <f t="shared" si="547"/>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6"/>
        <v>0</v>
      </c>
      <c r="BH2507" s="54">
        <f t="shared" si="539"/>
        <v>0</v>
      </c>
      <c r="BI2507" s="54">
        <f t="shared" ref="BI2507:BI2570" si="548">IF($AH2507&gt;0,YEAR($AH2507),)</f>
        <v>0</v>
      </c>
      <c r="BJ2507" s="54">
        <f t="shared" si="547"/>
        <v>0</v>
      </c>
      <c r="BK2507" s="54">
        <f t="shared" ref="BK2507:BK2570" si="549">IF($AJ2507&gt;0,YEAR($AJ2507),)</f>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ref="BS2507:BS2570" si="550">IF(BK2507&gt;0,"taip","ne")</f>
        <v>ne</v>
      </c>
    </row>
    <row r="2508" spans="2:71" x14ac:dyDescent="0.2">
      <c r="B2508" s="54" t="e">
        <f>VLOOKUP(E2508,'VPS1'!$J$10:$J$29,1,FALSE)</f>
        <v>#N/A</v>
      </c>
      <c r="C2508" s="131" t="str">
        <f t="shared" ref="C2508:C2571" si="551">LEFT(E2508,4)</f>
        <v/>
      </c>
      <c r="D2508" s="132"/>
      <c r="E2508" s="132"/>
      <c r="F2508" s="55"/>
      <c r="G2508" s="132"/>
      <c r="H2508" s="132"/>
      <c r="I2508" s="132"/>
      <c r="J2508" s="132"/>
      <c r="K2508" s="132"/>
      <c r="L2508" s="133"/>
      <c r="M2508" s="134"/>
      <c r="N2508" s="132"/>
      <c r="O2508" s="132"/>
      <c r="P2508" s="134" t="str">
        <f t="shared" ref="P2508:Q2571" si="552">IF($N2508="fizinis asmuo","užpildykite","nepildyti")</f>
        <v>nepildyti</v>
      </c>
      <c r="Q2508" s="135" t="str">
        <f t="shared" si="552"/>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6"/>
        <v>0</v>
      </c>
      <c r="BH2508" s="54">
        <f t="shared" ref="BH2508:BH2571" si="553">IF($AF2508&gt;0,YEAR($AF2508),)</f>
        <v>0</v>
      </c>
      <c r="BI2508" s="54">
        <f t="shared" si="548"/>
        <v>0</v>
      </c>
      <c r="BJ2508" s="54">
        <f t="shared" si="547"/>
        <v>0</v>
      </c>
      <c r="BK2508" s="54">
        <f t="shared" si="549"/>
        <v>0</v>
      </c>
      <c r="BL2508" s="54">
        <f t="shared" ref="BL2508:BL2571" si="554">IF($AK2508&gt;0,$AK2508,)</f>
        <v>0</v>
      </c>
      <c r="BM2508" s="54">
        <f t="shared" ref="BM2508:BM2571" si="555">IF($AL2508&gt;0,$AL2508,)</f>
        <v>0</v>
      </c>
      <c r="BN2508" s="54" t="str">
        <f t="shared" ref="BN2508:BN2571" si="556">IF(BH2508&gt;0,"taip","ne")</f>
        <v>ne</v>
      </c>
      <c r="BO2508" s="54" t="str">
        <f t="shared" ref="BO2508:BP2571" si="557">IF(BI2508&gt;0,"taip","ne")</f>
        <v>ne</v>
      </c>
      <c r="BP2508" s="54" t="str">
        <f t="shared" si="557"/>
        <v>ne</v>
      </c>
      <c r="BQ2508" s="54" t="str">
        <f t="shared" ref="BQ2508:BQ2571" si="558">IF(BL2508&gt;0,"taip","ne")</f>
        <v>ne</v>
      </c>
      <c r="BR2508" s="54" t="str">
        <f t="shared" ref="BR2508:BR2571" si="559">IF(BM2508&gt;0,"taip","ne")</f>
        <v>ne</v>
      </c>
      <c r="BS2508" s="54" t="str">
        <f t="shared" si="550"/>
        <v>ne</v>
      </c>
    </row>
    <row r="2509" spans="2:71" x14ac:dyDescent="0.2">
      <c r="B2509" s="54" t="e">
        <f>VLOOKUP(E2509,'VPS1'!$J$10:$J$29,1,FALSE)</f>
        <v>#N/A</v>
      </c>
      <c r="C2509" s="131" t="str">
        <f t="shared" si="551"/>
        <v/>
      </c>
      <c r="D2509" s="132"/>
      <c r="E2509" s="132"/>
      <c r="F2509" s="55"/>
      <c r="G2509" s="132"/>
      <c r="H2509" s="132"/>
      <c r="I2509" s="132"/>
      <c r="J2509" s="132"/>
      <c r="K2509" s="132"/>
      <c r="L2509" s="133"/>
      <c r="M2509" s="134"/>
      <c r="N2509" s="132"/>
      <c r="O2509" s="132"/>
      <c r="P2509" s="134" t="str">
        <f t="shared" si="552"/>
        <v>nepildyti</v>
      </c>
      <c r="Q2509" s="135" t="str">
        <f t="shared" si="552"/>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6"/>
        <v>0</v>
      </c>
      <c r="BH2509" s="54">
        <f t="shared" si="553"/>
        <v>0</v>
      </c>
      <c r="BI2509" s="54">
        <f t="shared" si="548"/>
        <v>0</v>
      </c>
      <c r="BJ2509" s="54">
        <f t="shared" si="547"/>
        <v>0</v>
      </c>
      <c r="BK2509" s="54">
        <f t="shared" si="549"/>
        <v>0</v>
      </c>
      <c r="BL2509" s="54">
        <f t="shared" si="554"/>
        <v>0</v>
      </c>
      <c r="BM2509" s="54">
        <f t="shared" si="555"/>
        <v>0</v>
      </c>
      <c r="BN2509" s="54" t="str">
        <f t="shared" si="556"/>
        <v>ne</v>
      </c>
      <c r="BO2509" s="54" t="str">
        <f t="shared" si="557"/>
        <v>ne</v>
      </c>
      <c r="BP2509" s="54" t="str">
        <f t="shared" si="557"/>
        <v>ne</v>
      </c>
      <c r="BQ2509" s="54" t="str">
        <f t="shared" si="558"/>
        <v>ne</v>
      </c>
      <c r="BR2509" s="54" t="str">
        <f t="shared" si="559"/>
        <v>ne</v>
      </c>
      <c r="BS2509" s="54" t="str">
        <f t="shared" si="550"/>
        <v>ne</v>
      </c>
    </row>
    <row r="2510" spans="2:71" x14ac:dyDescent="0.2">
      <c r="B2510" s="54" t="e">
        <f>VLOOKUP(E2510,'VPS1'!$J$10:$J$29,1,FALSE)</f>
        <v>#N/A</v>
      </c>
      <c r="C2510" s="131" t="str">
        <f t="shared" si="551"/>
        <v/>
      </c>
      <c r="D2510" s="132"/>
      <c r="E2510" s="132"/>
      <c r="F2510" s="55"/>
      <c r="G2510" s="132"/>
      <c r="H2510" s="132"/>
      <c r="I2510" s="132"/>
      <c r="J2510" s="132"/>
      <c r="K2510" s="132"/>
      <c r="L2510" s="133"/>
      <c r="M2510" s="134"/>
      <c r="N2510" s="132"/>
      <c r="O2510" s="132"/>
      <c r="P2510" s="134" t="str">
        <f t="shared" si="552"/>
        <v>nepildyti</v>
      </c>
      <c r="Q2510" s="135" t="str">
        <f t="shared" si="552"/>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6"/>
        <v>0</v>
      </c>
      <c r="BH2510" s="54">
        <f t="shared" si="553"/>
        <v>0</v>
      </c>
      <c r="BI2510" s="54">
        <f t="shared" si="548"/>
        <v>0</v>
      </c>
      <c r="BJ2510" s="54">
        <f t="shared" si="547"/>
        <v>0</v>
      </c>
      <c r="BK2510" s="54">
        <f t="shared" si="549"/>
        <v>0</v>
      </c>
      <c r="BL2510" s="54">
        <f t="shared" si="554"/>
        <v>0</v>
      </c>
      <c r="BM2510" s="54">
        <f t="shared" si="555"/>
        <v>0</v>
      </c>
      <c r="BN2510" s="54" t="str">
        <f t="shared" si="556"/>
        <v>ne</v>
      </c>
      <c r="BO2510" s="54" t="str">
        <f t="shared" si="557"/>
        <v>ne</v>
      </c>
      <c r="BP2510" s="54" t="str">
        <f t="shared" si="557"/>
        <v>ne</v>
      </c>
      <c r="BQ2510" s="54" t="str">
        <f t="shared" si="558"/>
        <v>ne</v>
      </c>
      <c r="BR2510" s="54" t="str">
        <f t="shared" si="559"/>
        <v>ne</v>
      </c>
      <c r="BS2510" s="54" t="str">
        <f t="shared" si="550"/>
        <v>ne</v>
      </c>
    </row>
    <row r="2511" spans="2:71" x14ac:dyDescent="0.2">
      <c r="B2511" s="54" t="e">
        <f>VLOOKUP(E2511,'VPS1'!$J$10:$J$29,1,FALSE)</f>
        <v>#N/A</v>
      </c>
      <c r="C2511" s="131" t="str">
        <f t="shared" si="551"/>
        <v/>
      </c>
      <c r="D2511" s="132"/>
      <c r="E2511" s="132"/>
      <c r="F2511" s="55"/>
      <c r="G2511" s="132"/>
      <c r="H2511" s="132"/>
      <c r="I2511" s="132"/>
      <c r="J2511" s="132"/>
      <c r="K2511" s="132"/>
      <c r="L2511" s="133"/>
      <c r="M2511" s="134"/>
      <c r="N2511" s="132"/>
      <c r="O2511" s="132"/>
      <c r="P2511" s="134" t="str">
        <f t="shared" si="552"/>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6"/>
        <v>0</v>
      </c>
      <c r="BH2511" s="54">
        <f t="shared" si="553"/>
        <v>0</v>
      </c>
      <c r="BI2511" s="54">
        <f t="shared" si="548"/>
        <v>0</v>
      </c>
      <c r="BJ2511" s="54">
        <f t="shared" si="547"/>
        <v>0</v>
      </c>
      <c r="BK2511" s="54">
        <f t="shared" si="549"/>
        <v>0</v>
      </c>
      <c r="BL2511" s="54">
        <f t="shared" si="554"/>
        <v>0</v>
      </c>
      <c r="BM2511" s="54">
        <f t="shared" si="555"/>
        <v>0</v>
      </c>
      <c r="BN2511" s="54" t="str">
        <f t="shared" si="556"/>
        <v>ne</v>
      </c>
      <c r="BO2511" s="54" t="str">
        <f t="shared" si="557"/>
        <v>ne</v>
      </c>
      <c r="BP2511" s="54" t="str">
        <f t="shared" si="557"/>
        <v>ne</v>
      </c>
      <c r="BQ2511" s="54" t="str">
        <f t="shared" si="558"/>
        <v>ne</v>
      </c>
      <c r="BR2511" s="54" t="str">
        <f t="shared" si="559"/>
        <v>ne</v>
      </c>
      <c r="BS2511" s="54" t="str">
        <f t="shared" si="550"/>
        <v>ne</v>
      </c>
    </row>
    <row r="2512" spans="2:71" x14ac:dyDescent="0.2">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ref="BG2519:BG2582" si="560">IF($F2519&gt;0,YEAR($F2519),)</f>
        <v>0</v>
      </c>
      <c r="BH2519" s="54">
        <f t="shared" si="553"/>
        <v>0</v>
      </c>
      <c r="BI2519" s="54">
        <f t="shared" si="548"/>
        <v>0</v>
      </c>
      <c r="BJ2519" s="54">
        <f t="shared" ref="BJ2519:BJ2582" si="561">IF($AI2519&gt;0,YEAR($AI2519),)</f>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60"/>
        <v>0</v>
      </c>
      <c r="BH2520" s="54">
        <f t="shared" si="553"/>
        <v>0</v>
      </c>
      <c r="BI2520" s="54">
        <f t="shared" si="548"/>
        <v>0</v>
      </c>
      <c r="BJ2520" s="54">
        <f t="shared" si="561"/>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60"/>
        <v>0</v>
      </c>
      <c r="BH2521" s="54">
        <f t="shared" si="553"/>
        <v>0</v>
      </c>
      <c r="BI2521" s="54">
        <f t="shared" si="548"/>
        <v>0</v>
      </c>
      <c r="BJ2521" s="54">
        <f t="shared" si="561"/>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si="560"/>
        <v>0</v>
      </c>
      <c r="BH2522" s="54">
        <f t="shared" si="553"/>
        <v>0</v>
      </c>
      <c r="BI2522" s="54">
        <f t="shared" si="548"/>
        <v>0</v>
      </c>
      <c r="BJ2522" s="54">
        <f t="shared" si="561"/>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0"/>
        <v>0</v>
      </c>
      <c r="BH2571" s="54">
        <f t="shared" si="553"/>
        <v>0</v>
      </c>
      <c r="BI2571" s="54">
        <f t="shared" ref="BI2571:BI2634" si="562">IF($AH2571&gt;0,YEAR($AH2571),)</f>
        <v>0</v>
      </c>
      <c r="BJ2571" s="54">
        <f t="shared" si="561"/>
        <v>0</v>
      </c>
      <c r="BK2571" s="54">
        <f t="shared" ref="BK2571:BK2634" si="563">IF($AJ2571&gt;0,YEAR($AJ2571),)</f>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ref="BS2571:BS2634" si="564">IF(BK2571&gt;0,"taip","ne")</f>
        <v>ne</v>
      </c>
    </row>
    <row r="2572" spans="2:71" x14ac:dyDescent="0.2">
      <c r="B2572" s="54" t="e">
        <f>VLOOKUP(E2572,'VPS1'!$J$10:$J$29,1,FALSE)</f>
        <v>#N/A</v>
      </c>
      <c r="C2572" s="131" t="str">
        <f t="shared" ref="C2572:C2635" si="565">LEFT(E2572,4)</f>
        <v/>
      </c>
      <c r="D2572" s="132"/>
      <c r="E2572" s="132"/>
      <c r="F2572" s="55"/>
      <c r="G2572" s="132"/>
      <c r="H2572" s="132"/>
      <c r="I2572" s="132"/>
      <c r="J2572" s="132"/>
      <c r="K2572" s="132"/>
      <c r="L2572" s="133"/>
      <c r="M2572" s="134"/>
      <c r="N2572" s="132"/>
      <c r="O2572" s="132"/>
      <c r="P2572" s="134" t="str">
        <f t="shared" ref="P2572:Q2635" si="566">IF($N2572="fizinis asmuo","užpildykite","nepildyti")</f>
        <v>nepildyti</v>
      </c>
      <c r="Q2572" s="135" t="str">
        <f t="shared" si="566"/>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0"/>
        <v>0</v>
      </c>
      <c r="BH2572" s="54">
        <f t="shared" ref="BH2572:BH2635" si="567">IF($AF2572&gt;0,YEAR($AF2572),)</f>
        <v>0</v>
      </c>
      <c r="BI2572" s="54">
        <f t="shared" si="562"/>
        <v>0</v>
      </c>
      <c r="BJ2572" s="54">
        <f t="shared" si="561"/>
        <v>0</v>
      </c>
      <c r="BK2572" s="54">
        <f t="shared" si="563"/>
        <v>0</v>
      </c>
      <c r="BL2572" s="54">
        <f t="shared" ref="BL2572:BL2635" si="568">IF($AK2572&gt;0,$AK2572,)</f>
        <v>0</v>
      </c>
      <c r="BM2572" s="54">
        <f t="shared" ref="BM2572:BM2635" si="569">IF($AL2572&gt;0,$AL2572,)</f>
        <v>0</v>
      </c>
      <c r="BN2572" s="54" t="str">
        <f t="shared" ref="BN2572:BN2635" si="570">IF(BH2572&gt;0,"taip","ne")</f>
        <v>ne</v>
      </c>
      <c r="BO2572" s="54" t="str">
        <f t="shared" ref="BO2572:BP2635" si="571">IF(BI2572&gt;0,"taip","ne")</f>
        <v>ne</v>
      </c>
      <c r="BP2572" s="54" t="str">
        <f t="shared" si="571"/>
        <v>ne</v>
      </c>
      <c r="BQ2572" s="54" t="str">
        <f t="shared" ref="BQ2572:BQ2635" si="572">IF(BL2572&gt;0,"taip","ne")</f>
        <v>ne</v>
      </c>
      <c r="BR2572" s="54" t="str">
        <f t="shared" ref="BR2572:BR2635" si="573">IF(BM2572&gt;0,"taip","ne")</f>
        <v>ne</v>
      </c>
      <c r="BS2572" s="54" t="str">
        <f t="shared" si="564"/>
        <v>ne</v>
      </c>
    </row>
    <row r="2573" spans="2:71" x14ac:dyDescent="0.2">
      <c r="B2573" s="54" t="e">
        <f>VLOOKUP(E2573,'VPS1'!$J$10:$J$29,1,FALSE)</f>
        <v>#N/A</v>
      </c>
      <c r="C2573" s="131" t="str">
        <f t="shared" si="565"/>
        <v/>
      </c>
      <c r="D2573" s="132"/>
      <c r="E2573" s="132"/>
      <c r="F2573" s="55"/>
      <c r="G2573" s="132"/>
      <c r="H2573" s="132"/>
      <c r="I2573" s="132"/>
      <c r="J2573" s="132"/>
      <c r="K2573" s="132"/>
      <c r="L2573" s="133"/>
      <c r="M2573" s="134"/>
      <c r="N2573" s="132"/>
      <c r="O2573" s="132"/>
      <c r="P2573" s="134" t="str">
        <f t="shared" si="566"/>
        <v>nepildyti</v>
      </c>
      <c r="Q2573" s="135" t="str">
        <f t="shared" si="566"/>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0"/>
        <v>0</v>
      </c>
      <c r="BH2573" s="54">
        <f t="shared" si="567"/>
        <v>0</v>
      </c>
      <c r="BI2573" s="54">
        <f t="shared" si="562"/>
        <v>0</v>
      </c>
      <c r="BJ2573" s="54">
        <f t="shared" si="561"/>
        <v>0</v>
      </c>
      <c r="BK2573" s="54">
        <f t="shared" si="563"/>
        <v>0</v>
      </c>
      <c r="BL2573" s="54">
        <f t="shared" si="568"/>
        <v>0</v>
      </c>
      <c r="BM2573" s="54">
        <f t="shared" si="569"/>
        <v>0</v>
      </c>
      <c r="BN2573" s="54" t="str">
        <f t="shared" si="570"/>
        <v>ne</v>
      </c>
      <c r="BO2573" s="54" t="str">
        <f t="shared" si="571"/>
        <v>ne</v>
      </c>
      <c r="BP2573" s="54" t="str">
        <f t="shared" si="571"/>
        <v>ne</v>
      </c>
      <c r="BQ2573" s="54" t="str">
        <f t="shared" si="572"/>
        <v>ne</v>
      </c>
      <c r="BR2573" s="54" t="str">
        <f t="shared" si="573"/>
        <v>ne</v>
      </c>
      <c r="BS2573" s="54" t="str">
        <f t="shared" si="564"/>
        <v>ne</v>
      </c>
    </row>
    <row r="2574" spans="2:71" x14ac:dyDescent="0.2">
      <c r="B2574" s="54" t="e">
        <f>VLOOKUP(E2574,'VPS1'!$J$10:$J$29,1,FALSE)</f>
        <v>#N/A</v>
      </c>
      <c r="C2574" s="131" t="str">
        <f t="shared" si="565"/>
        <v/>
      </c>
      <c r="D2574" s="132"/>
      <c r="E2574" s="132"/>
      <c r="F2574" s="55"/>
      <c r="G2574" s="132"/>
      <c r="H2574" s="132"/>
      <c r="I2574" s="132"/>
      <c r="J2574" s="132"/>
      <c r="K2574" s="132"/>
      <c r="L2574" s="133"/>
      <c r="M2574" s="134"/>
      <c r="N2574" s="132"/>
      <c r="O2574" s="132"/>
      <c r="P2574" s="134" t="str">
        <f t="shared" si="566"/>
        <v>nepildyti</v>
      </c>
      <c r="Q2574" s="135" t="str">
        <f t="shared" si="566"/>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0"/>
        <v>0</v>
      </c>
      <c r="BH2574" s="54">
        <f t="shared" si="567"/>
        <v>0</v>
      </c>
      <c r="BI2574" s="54">
        <f t="shared" si="562"/>
        <v>0</v>
      </c>
      <c r="BJ2574" s="54">
        <f t="shared" si="561"/>
        <v>0</v>
      </c>
      <c r="BK2574" s="54">
        <f t="shared" si="563"/>
        <v>0</v>
      </c>
      <c r="BL2574" s="54">
        <f t="shared" si="568"/>
        <v>0</v>
      </c>
      <c r="BM2574" s="54">
        <f t="shared" si="569"/>
        <v>0</v>
      </c>
      <c r="BN2574" s="54" t="str">
        <f t="shared" si="570"/>
        <v>ne</v>
      </c>
      <c r="BO2574" s="54" t="str">
        <f t="shared" si="571"/>
        <v>ne</v>
      </c>
      <c r="BP2574" s="54" t="str">
        <f t="shared" si="571"/>
        <v>ne</v>
      </c>
      <c r="BQ2574" s="54" t="str">
        <f t="shared" si="572"/>
        <v>ne</v>
      </c>
      <c r="BR2574" s="54" t="str">
        <f t="shared" si="573"/>
        <v>ne</v>
      </c>
      <c r="BS2574" s="54" t="str">
        <f t="shared" si="564"/>
        <v>ne</v>
      </c>
    </row>
    <row r="2575" spans="2:71" x14ac:dyDescent="0.2">
      <c r="B2575" s="54" t="e">
        <f>VLOOKUP(E2575,'VPS1'!$J$10:$J$29,1,FALSE)</f>
        <v>#N/A</v>
      </c>
      <c r="C2575" s="131" t="str">
        <f t="shared" si="565"/>
        <v/>
      </c>
      <c r="D2575" s="132"/>
      <c r="E2575" s="132"/>
      <c r="F2575" s="55"/>
      <c r="G2575" s="132"/>
      <c r="H2575" s="132"/>
      <c r="I2575" s="132"/>
      <c r="J2575" s="132"/>
      <c r="K2575" s="132"/>
      <c r="L2575" s="133"/>
      <c r="M2575" s="134"/>
      <c r="N2575" s="132"/>
      <c r="O2575" s="132"/>
      <c r="P2575" s="134" t="str">
        <f t="shared" si="566"/>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0"/>
        <v>0</v>
      </c>
      <c r="BH2575" s="54">
        <f t="shared" si="567"/>
        <v>0</v>
      </c>
      <c r="BI2575" s="54">
        <f t="shared" si="562"/>
        <v>0</v>
      </c>
      <c r="BJ2575" s="54">
        <f t="shared" si="561"/>
        <v>0</v>
      </c>
      <c r="BK2575" s="54">
        <f t="shared" si="563"/>
        <v>0</v>
      </c>
      <c r="BL2575" s="54">
        <f t="shared" si="568"/>
        <v>0</v>
      </c>
      <c r="BM2575" s="54">
        <f t="shared" si="569"/>
        <v>0</v>
      </c>
      <c r="BN2575" s="54" t="str">
        <f t="shared" si="570"/>
        <v>ne</v>
      </c>
      <c r="BO2575" s="54" t="str">
        <f t="shared" si="571"/>
        <v>ne</v>
      </c>
      <c r="BP2575" s="54" t="str">
        <f t="shared" si="571"/>
        <v>ne</v>
      </c>
      <c r="BQ2575" s="54" t="str">
        <f t="shared" si="572"/>
        <v>ne</v>
      </c>
      <c r="BR2575" s="54" t="str">
        <f t="shared" si="573"/>
        <v>ne</v>
      </c>
      <c r="BS2575" s="54" t="str">
        <f t="shared" si="564"/>
        <v>ne</v>
      </c>
    </row>
    <row r="2576" spans="2:71" x14ac:dyDescent="0.2">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ref="BG2583:BG2646" si="574">IF($F2583&gt;0,YEAR($F2583),)</f>
        <v>0</v>
      </c>
      <c r="BH2583" s="54">
        <f t="shared" si="567"/>
        <v>0</v>
      </c>
      <c r="BI2583" s="54">
        <f t="shared" si="562"/>
        <v>0</v>
      </c>
      <c r="BJ2583" s="54">
        <f t="shared" ref="BJ2583:BJ2646" si="575">IF($AI2583&gt;0,YEAR($AI2583),)</f>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74"/>
        <v>0</v>
      </c>
      <c r="BH2584" s="54">
        <f t="shared" si="567"/>
        <v>0</v>
      </c>
      <c r="BI2584" s="54">
        <f t="shared" si="562"/>
        <v>0</v>
      </c>
      <c r="BJ2584" s="54">
        <f t="shared" si="575"/>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74"/>
        <v>0</v>
      </c>
      <c r="BH2585" s="54">
        <f t="shared" si="567"/>
        <v>0</v>
      </c>
      <c r="BI2585" s="54">
        <f t="shared" si="562"/>
        <v>0</v>
      </c>
      <c r="BJ2585" s="54">
        <f t="shared" si="575"/>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si="574"/>
        <v>0</v>
      </c>
      <c r="BH2586" s="54">
        <f t="shared" si="567"/>
        <v>0</v>
      </c>
      <c r="BI2586" s="54">
        <f t="shared" si="562"/>
        <v>0</v>
      </c>
      <c r="BJ2586" s="54">
        <f t="shared" si="575"/>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4"/>
        <v>0</v>
      </c>
      <c r="BH2635" s="54">
        <f t="shared" si="567"/>
        <v>0</v>
      </c>
      <c r="BI2635" s="54">
        <f t="shared" ref="BI2635:BI2698" si="576">IF($AH2635&gt;0,YEAR($AH2635),)</f>
        <v>0</v>
      </c>
      <c r="BJ2635" s="54">
        <f t="shared" si="575"/>
        <v>0</v>
      </c>
      <c r="BK2635" s="54">
        <f t="shared" ref="BK2635:BK2698" si="577">IF($AJ2635&gt;0,YEAR($AJ2635),)</f>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ref="BS2635:BS2698" si="578">IF(BK2635&gt;0,"taip","ne")</f>
        <v>ne</v>
      </c>
    </row>
    <row r="2636" spans="2:71" x14ac:dyDescent="0.2">
      <c r="B2636" s="54" t="e">
        <f>VLOOKUP(E2636,'VPS1'!$J$10:$J$29,1,FALSE)</f>
        <v>#N/A</v>
      </c>
      <c r="C2636" s="131" t="str">
        <f t="shared" ref="C2636:C2699" si="579">LEFT(E2636,4)</f>
        <v/>
      </c>
      <c r="D2636" s="132"/>
      <c r="E2636" s="132"/>
      <c r="F2636" s="55"/>
      <c r="G2636" s="132"/>
      <c r="H2636" s="132"/>
      <c r="I2636" s="132"/>
      <c r="J2636" s="132"/>
      <c r="K2636" s="132"/>
      <c r="L2636" s="133"/>
      <c r="M2636" s="134"/>
      <c r="N2636" s="132"/>
      <c r="O2636" s="132"/>
      <c r="P2636" s="134" t="str">
        <f t="shared" ref="P2636:Q2699" si="580">IF($N2636="fizinis asmuo","užpildykite","nepildyti")</f>
        <v>nepildyti</v>
      </c>
      <c r="Q2636" s="135" t="str">
        <f t="shared" si="580"/>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4"/>
        <v>0</v>
      </c>
      <c r="BH2636" s="54">
        <f t="shared" ref="BH2636:BH2699" si="581">IF($AF2636&gt;0,YEAR($AF2636),)</f>
        <v>0</v>
      </c>
      <c r="BI2636" s="54">
        <f t="shared" si="576"/>
        <v>0</v>
      </c>
      <c r="BJ2636" s="54">
        <f t="shared" si="575"/>
        <v>0</v>
      </c>
      <c r="BK2636" s="54">
        <f t="shared" si="577"/>
        <v>0</v>
      </c>
      <c r="BL2636" s="54">
        <f t="shared" ref="BL2636:BL2699" si="582">IF($AK2636&gt;0,$AK2636,)</f>
        <v>0</v>
      </c>
      <c r="BM2636" s="54">
        <f t="shared" ref="BM2636:BM2699" si="583">IF($AL2636&gt;0,$AL2636,)</f>
        <v>0</v>
      </c>
      <c r="BN2636" s="54" t="str">
        <f t="shared" ref="BN2636:BN2699" si="584">IF(BH2636&gt;0,"taip","ne")</f>
        <v>ne</v>
      </c>
      <c r="BO2636" s="54" t="str">
        <f t="shared" ref="BO2636:BP2699" si="585">IF(BI2636&gt;0,"taip","ne")</f>
        <v>ne</v>
      </c>
      <c r="BP2636" s="54" t="str">
        <f t="shared" si="585"/>
        <v>ne</v>
      </c>
      <c r="BQ2636" s="54" t="str">
        <f t="shared" ref="BQ2636:BQ2699" si="586">IF(BL2636&gt;0,"taip","ne")</f>
        <v>ne</v>
      </c>
      <c r="BR2636" s="54" t="str">
        <f t="shared" ref="BR2636:BR2699" si="587">IF(BM2636&gt;0,"taip","ne")</f>
        <v>ne</v>
      </c>
      <c r="BS2636" s="54" t="str">
        <f t="shared" si="578"/>
        <v>ne</v>
      </c>
    </row>
    <row r="2637" spans="2:71" x14ac:dyDescent="0.2">
      <c r="B2637" s="54" t="e">
        <f>VLOOKUP(E2637,'VPS1'!$J$10:$J$29,1,FALSE)</f>
        <v>#N/A</v>
      </c>
      <c r="C2637" s="131" t="str">
        <f t="shared" si="579"/>
        <v/>
      </c>
      <c r="D2637" s="132"/>
      <c r="E2637" s="132"/>
      <c r="F2637" s="55"/>
      <c r="G2637" s="132"/>
      <c r="H2637" s="132"/>
      <c r="I2637" s="132"/>
      <c r="J2637" s="132"/>
      <c r="K2637" s="132"/>
      <c r="L2637" s="133"/>
      <c r="M2637" s="134"/>
      <c r="N2637" s="132"/>
      <c r="O2637" s="132"/>
      <c r="P2637" s="134" t="str">
        <f t="shared" si="580"/>
        <v>nepildyti</v>
      </c>
      <c r="Q2637" s="135" t="str">
        <f t="shared" si="580"/>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4"/>
        <v>0</v>
      </c>
      <c r="BH2637" s="54">
        <f t="shared" si="581"/>
        <v>0</v>
      </c>
      <c r="BI2637" s="54">
        <f t="shared" si="576"/>
        <v>0</v>
      </c>
      <c r="BJ2637" s="54">
        <f t="shared" si="575"/>
        <v>0</v>
      </c>
      <c r="BK2637" s="54">
        <f t="shared" si="577"/>
        <v>0</v>
      </c>
      <c r="BL2637" s="54">
        <f t="shared" si="582"/>
        <v>0</v>
      </c>
      <c r="BM2637" s="54">
        <f t="shared" si="583"/>
        <v>0</v>
      </c>
      <c r="BN2637" s="54" t="str">
        <f t="shared" si="584"/>
        <v>ne</v>
      </c>
      <c r="BO2637" s="54" t="str">
        <f t="shared" si="585"/>
        <v>ne</v>
      </c>
      <c r="BP2637" s="54" t="str">
        <f t="shared" si="585"/>
        <v>ne</v>
      </c>
      <c r="BQ2637" s="54" t="str">
        <f t="shared" si="586"/>
        <v>ne</v>
      </c>
      <c r="BR2637" s="54" t="str">
        <f t="shared" si="587"/>
        <v>ne</v>
      </c>
      <c r="BS2637" s="54" t="str">
        <f t="shared" si="578"/>
        <v>ne</v>
      </c>
    </row>
    <row r="2638" spans="2:71" x14ac:dyDescent="0.2">
      <c r="B2638" s="54" t="e">
        <f>VLOOKUP(E2638,'VPS1'!$J$10:$J$29,1,FALSE)</f>
        <v>#N/A</v>
      </c>
      <c r="C2638" s="131" t="str">
        <f t="shared" si="579"/>
        <v/>
      </c>
      <c r="D2638" s="132"/>
      <c r="E2638" s="132"/>
      <c r="F2638" s="55"/>
      <c r="G2638" s="132"/>
      <c r="H2638" s="132"/>
      <c r="I2638" s="132"/>
      <c r="J2638" s="132"/>
      <c r="K2638" s="132"/>
      <c r="L2638" s="133"/>
      <c r="M2638" s="134"/>
      <c r="N2638" s="132"/>
      <c r="O2638" s="132"/>
      <c r="P2638" s="134" t="str">
        <f t="shared" si="580"/>
        <v>nepildyti</v>
      </c>
      <c r="Q2638" s="135" t="str">
        <f t="shared" si="580"/>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4"/>
        <v>0</v>
      </c>
      <c r="BH2638" s="54">
        <f t="shared" si="581"/>
        <v>0</v>
      </c>
      <c r="BI2638" s="54">
        <f t="shared" si="576"/>
        <v>0</v>
      </c>
      <c r="BJ2638" s="54">
        <f t="shared" si="575"/>
        <v>0</v>
      </c>
      <c r="BK2638" s="54">
        <f t="shared" si="577"/>
        <v>0</v>
      </c>
      <c r="BL2638" s="54">
        <f t="shared" si="582"/>
        <v>0</v>
      </c>
      <c r="BM2638" s="54">
        <f t="shared" si="583"/>
        <v>0</v>
      </c>
      <c r="BN2638" s="54" t="str">
        <f t="shared" si="584"/>
        <v>ne</v>
      </c>
      <c r="BO2638" s="54" t="str">
        <f t="shared" si="585"/>
        <v>ne</v>
      </c>
      <c r="BP2638" s="54" t="str">
        <f t="shared" si="585"/>
        <v>ne</v>
      </c>
      <c r="BQ2638" s="54" t="str">
        <f t="shared" si="586"/>
        <v>ne</v>
      </c>
      <c r="BR2638" s="54" t="str">
        <f t="shared" si="587"/>
        <v>ne</v>
      </c>
      <c r="BS2638" s="54" t="str">
        <f t="shared" si="578"/>
        <v>ne</v>
      </c>
    </row>
    <row r="2639" spans="2:71" x14ac:dyDescent="0.2">
      <c r="B2639" s="54" t="e">
        <f>VLOOKUP(E2639,'VPS1'!$J$10:$J$29,1,FALSE)</f>
        <v>#N/A</v>
      </c>
      <c r="C2639" s="131" t="str">
        <f t="shared" si="579"/>
        <v/>
      </c>
      <c r="D2639" s="132"/>
      <c r="E2639" s="132"/>
      <c r="F2639" s="55"/>
      <c r="G2639" s="132"/>
      <c r="H2639" s="132"/>
      <c r="I2639" s="132"/>
      <c r="J2639" s="132"/>
      <c r="K2639" s="132"/>
      <c r="L2639" s="133"/>
      <c r="M2639" s="134"/>
      <c r="N2639" s="132"/>
      <c r="O2639" s="132"/>
      <c r="P2639" s="134" t="str">
        <f t="shared" si="580"/>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4"/>
        <v>0</v>
      </c>
      <c r="BH2639" s="54">
        <f t="shared" si="581"/>
        <v>0</v>
      </c>
      <c r="BI2639" s="54">
        <f t="shared" si="576"/>
        <v>0</v>
      </c>
      <c r="BJ2639" s="54">
        <f t="shared" si="575"/>
        <v>0</v>
      </c>
      <c r="BK2639" s="54">
        <f t="shared" si="577"/>
        <v>0</v>
      </c>
      <c r="BL2639" s="54">
        <f t="shared" si="582"/>
        <v>0</v>
      </c>
      <c r="BM2639" s="54">
        <f t="shared" si="583"/>
        <v>0</v>
      </c>
      <c r="BN2639" s="54" t="str">
        <f t="shared" si="584"/>
        <v>ne</v>
      </c>
      <c r="BO2639" s="54" t="str">
        <f t="shared" si="585"/>
        <v>ne</v>
      </c>
      <c r="BP2639" s="54" t="str">
        <f t="shared" si="585"/>
        <v>ne</v>
      </c>
      <c r="BQ2639" s="54" t="str">
        <f t="shared" si="586"/>
        <v>ne</v>
      </c>
      <c r="BR2639" s="54" t="str">
        <f t="shared" si="587"/>
        <v>ne</v>
      </c>
      <c r="BS2639" s="54" t="str">
        <f t="shared" si="578"/>
        <v>ne</v>
      </c>
    </row>
    <row r="2640" spans="2:71" x14ac:dyDescent="0.2">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ref="BG2647:BG2710" si="588">IF($F2647&gt;0,YEAR($F2647),)</f>
        <v>0</v>
      </c>
      <c r="BH2647" s="54">
        <f t="shared" si="581"/>
        <v>0</v>
      </c>
      <c r="BI2647" s="54">
        <f t="shared" si="576"/>
        <v>0</v>
      </c>
      <c r="BJ2647" s="54">
        <f t="shared" ref="BJ2647:BJ2710" si="589">IF($AI2647&gt;0,YEAR($AI2647),)</f>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88"/>
        <v>0</v>
      </c>
      <c r="BH2648" s="54">
        <f t="shared" si="581"/>
        <v>0</v>
      </c>
      <c r="BI2648" s="54">
        <f t="shared" si="576"/>
        <v>0</v>
      </c>
      <c r="BJ2648" s="54">
        <f t="shared" si="589"/>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88"/>
        <v>0</v>
      </c>
      <c r="BH2649" s="54">
        <f t="shared" si="581"/>
        <v>0</v>
      </c>
      <c r="BI2649" s="54">
        <f t="shared" si="576"/>
        <v>0</v>
      </c>
      <c r="BJ2649" s="54">
        <f t="shared" si="589"/>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si="588"/>
        <v>0</v>
      </c>
      <c r="BH2650" s="54">
        <f t="shared" si="581"/>
        <v>0</v>
      </c>
      <c r="BI2650" s="54">
        <f t="shared" si="576"/>
        <v>0</v>
      </c>
      <c r="BJ2650" s="54">
        <f t="shared" si="589"/>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8"/>
        <v>0</v>
      </c>
      <c r="BH2699" s="54">
        <f t="shared" si="581"/>
        <v>0</v>
      </c>
      <c r="BI2699" s="54">
        <f t="shared" ref="BI2699:BI2762" si="590">IF($AH2699&gt;0,YEAR($AH2699),)</f>
        <v>0</v>
      </c>
      <c r="BJ2699" s="54">
        <f t="shared" si="589"/>
        <v>0</v>
      </c>
      <c r="BK2699" s="54">
        <f t="shared" ref="BK2699:BK2762" si="591">IF($AJ2699&gt;0,YEAR($AJ2699),)</f>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ref="BS2699:BS2762" si="592">IF(BK2699&gt;0,"taip","ne")</f>
        <v>ne</v>
      </c>
    </row>
    <row r="2700" spans="2:71" x14ac:dyDescent="0.2">
      <c r="B2700" s="54" t="e">
        <f>VLOOKUP(E2700,'VPS1'!$J$10:$J$29,1,FALSE)</f>
        <v>#N/A</v>
      </c>
      <c r="C2700" s="131" t="str">
        <f t="shared" ref="C2700:C2763" si="593">LEFT(E2700,4)</f>
        <v/>
      </c>
      <c r="D2700" s="132"/>
      <c r="E2700" s="132"/>
      <c r="F2700" s="55"/>
      <c r="G2700" s="132"/>
      <c r="H2700" s="132"/>
      <c r="I2700" s="132"/>
      <c r="J2700" s="132"/>
      <c r="K2700" s="132"/>
      <c r="L2700" s="133"/>
      <c r="M2700" s="134"/>
      <c r="N2700" s="132"/>
      <c r="O2700" s="132"/>
      <c r="P2700" s="134" t="str">
        <f t="shared" ref="P2700:Q2763" si="594">IF($N2700="fizinis asmuo","užpildykite","nepildyti")</f>
        <v>nepildyti</v>
      </c>
      <c r="Q2700" s="135" t="str">
        <f t="shared" si="594"/>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8"/>
        <v>0</v>
      </c>
      <c r="BH2700" s="54">
        <f t="shared" ref="BH2700:BH2763" si="595">IF($AF2700&gt;0,YEAR($AF2700),)</f>
        <v>0</v>
      </c>
      <c r="BI2700" s="54">
        <f t="shared" si="590"/>
        <v>0</v>
      </c>
      <c r="BJ2700" s="54">
        <f t="shared" si="589"/>
        <v>0</v>
      </c>
      <c r="BK2700" s="54">
        <f t="shared" si="591"/>
        <v>0</v>
      </c>
      <c r="BL2700" s="54">
        <f t="shared" ref="BL2700:BL2763" si="596">IF($AK2700&gt;0,$AK2700,)</f>
        <v>0</v>
      </c>
      <c r="BM2700" s="54">
        <f t="shared" ref="BM2700:BM2763" si="597">IF($AL2700&gt;0,$AL2700,)</f>
        <v>0</v>
      </c>
      <c r="BN2700" s="54" t="str">
        <f t="shared" ref="BN2700:BN2763" si="598">IF(BH2700&gt;0,"taip","ne")</f>
        <v>ne</v>
      </c>
      <c r="BO2700" s="54" t="str">
        <f t="shared" ref="BO2700:BP2763" si="599">IF(BI2700&gt;0,"taip","ne")</f>
        <v>ne</v>
      </c>
      <c r="BP2700" s="54" t="str">
        <f t="shared" si="599"/>
        <v>ne</v>
      </c>
      <c r="BQ2700" s="54" t="str">
        <f t="shared" ref="BQ2700:BQ2763" si="600">IF(BL2700&gt;0,"taip","ne")</f>
        <v>ne</v>
      </c>
      <c r="BR2700" s="54" t="str">
        <f t="shared" ref="BR2700:BR2763" si="601">IF(BM2700&gt;0,"taip","ne")</f>
        <v>ne</v>
      </c>
      <c r="BS2700" s="54" t="str">
        <f t="shared" si="592"/>
        <v>ne</v>
      </c>
    </row>
    <row r="2701" spans="2:71" x14ac:dyDescent="0.2">
      <c r="B2701" s="54" t="e">
        <f>VLOOKUP(E2701,'VPS1'!$J$10:$J$29,1,FALSE)</f>
        <v>#N/A</v>
      </c>
      <c r="C2701" s="131" t="str">
        <f t="shared" si="593"/>
        <v/>
      </c>
      <c r="D2701" s="132"/>
      <c r="E2701" s="132"/>
      <c r="F2701" s="55"/>
      <c r="G2701" s="132"/>
      <c r="H2701" s="132"/>
      <c r="I2701" s="132"/>
      <c r="J2701" s="132"/>
      <c r="K2701" s="132"/>
      <c r="L2701" s="133"/>
      <c r="M2701" s="134"/>
      <c r="N2701" s="132"/>
      <c r="O2701" s="132"/>
      <c r="P2701" s="134" t="str">
        <f t="shared" si="594"/>
        <v>nepildyti</v>
      </c>
      <c r="Q2701" s="135" t="str">
        <f t="shared" si="594"/>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8"/>
        <v>0</v>
      </c>
      <c r="BH2701" s="54">
        <f t="shared" si="595"/>
        <v>0</v>
      </c>
      <c r="BI2701" s="54">
        <f t="shared" si="590"/>
        <v>0</v>
      </c>
      <c r="BJ2701" s="54">
        <f t="shared" si="589"/>
        <v>0</v>
      </c>
      <c r="BK2701" s="54">
        <f t="shared" si="591"/>
        <v>0</v>
      </c>
      <c r="BL2701" s="54">
        <f t="shared" si="596"/>
        <v>0</v>
      </c>
      <c r="BM2701" s="54">
        <f t="shared" si="597"/>
        <v>0</v>
      </c>
      <c r="BN2701" s="54" t="str">
        <f t="shared" si="598"/>
        <v>ne</v>
      </c>
      <c r="BO2701" s="54" t="str">
        <f t="shared" si="599"/>
        <v>ne</v>
      </c>
      <c r="BP2701" s="54" t="str">
        <f t="shared" si="599"/>
        <v>ne</v>
      </c>
      <c r="BQ2701" s="54" t="str">
        <f t="shared" si="600"/>
        <v>ne</v>
      </c>
      <c r="BR2701" s="54" t="str">
        <f t="shared" si="601"/>
        <v>ne</v>
      </c>
      <c r="BS2701" s="54" t="str">
        <f t="shared" si="592"/>
        <v>ne</v>
      </c>
    </row>
    <row r="2702" spans="2:71" x14ac:dyDescent="0.2">
      <c r="B2702" s="54" t="e">
        <f>VLOOKUP(E2702,'VPS1'!$J$10:$J$29,1,FALSE)</f>
        <v>#N/A</v>
      </c>
      <c r="C2702" s="131" t="str">
        <f t="shared" si="593"/>
        <v/>
      </c>
      <c r="D2702" s="132"/>
      <c r="E2702" s="132"/>
      <c r="F2702" s="55"/>
      <c r="G2702" s="132"/>
      <c r="H2702" s="132"/>
      <c r="I2702" s="132"/>
      <c r="J2702" s="132"/>
      <c r="K2702" s="132"/>
      <c r="L2702" s="133"/>
      <c r="M2702" s="134"/>
      <c r="N2702" s="132"/>
      <c r="O2702" s="132"/>
      <c r="P2702" s="134" t="str">
        <f t="shared" si="594"/>
        <v>nepildyti</v>
      </c>
      <c r="Q2702" s="135" t="str">
        <f t="shared" si="594"/>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8"/>
        <v>0</v>
      </c>
      <c r="BH2702" s="54">
        <f t="shared" si="595"/>
        <v>0</v>
      </c>
      <c r="BI2702" s="54">
        <f t="shared" si="590"/>
        <v>0</v>
      </c>
      <c r="BJ2702" s="54">
        <f t="shared" si="589"/>
        <v>0</v>
      </c>
      <c r="BK2702" s="54">
        <f t="shared" si="591"/>
        <v>0</v>
      </c>
      <c r="BL2702" s="54">
        <f t="shared" si="596"/>
        <v>0</v>
      </c>
      <c r="BM2702" s="54">
        <f t="shared" si="597"/>
        <v>0</v>
      </c>
      <c r="BN2702" s="54" t="str">
        <f t="shared" si="598"/>
        <v>ne</v>
      </c>
      <c r="BO2702" s="54" t="str">
        <f t="shared" si="599"/>
        <v>ne</v>
      </c>
      <c r="BP2702" s="54" t="str">
        <f t="shared" si="599"/>
        <v>ne</v>
      </c>
      <c r="BQ2702" s="54" t="str">
        <f t="shared" si="600"/>
        <v>ne</v>
      </c>
      <c r="BR2702" s="54" t="str">
        <f t="shared" si="601"/>
        <v>ne</v>
      </c>
      <c r="BS2702" s="54" t="str">
        <f t="shared" si="592"/>
        <v>ne</v>
      </c>
    </row>
    <row r="2703" spans="2:71" x14ac:dyDescent="0.2">
      <c r="B2703" s="54" t="e">
        <f>VLOOKUP(E2703,'VPS1'!$J$10:$J$29,1,FALSE)</f>
        <v>#N/A</v>
      </c>
      <c r="C2703" s="131" t="str">
        <f t="shared" si="593"/>
        <v/>
      </c>
      <c r="D2703" s="132"/>
      <c r="E2703" s="132"/>
      <c r="F2703" s="55"/>
      <c r="G2703" s="132"/>
      <c r="H2703" s="132"/>
      <c r="I2703" s="132"/>
      <c r="J2703" s="132"/>
      <c r="K2703" s="132"/>
      <c r="L2703" s="133"/>
      <c r="M2703" s="134"/>
      <c r="N2703" s="132"/>
      <c r="O2703" s="132"/>
      <c r="P2703" s="134" t="str">
        <f t="shared" si="594"/>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8"/>
        <v>0</v>
      </c>
      <c r="BH2703" s="54">
        <f t="shared" si="595"/>
        <v>0</v>
      </c>
      <c r="BI2703" s="54">
        <f t="shared" si="590"/>
        <v>0</v>
      </c>
      <c r="BJ2703" s="54">
        <f t="shared" si="589"/>
        <v>0</v>
      </c>
      <c r="BK2703" s="54">
        <f t="shared" si="591"/>
        <v>0</v>
      </c>
      <c r="BL2703" s="54">
        <f t="shared" si="596"/>
        <v>0</v>
      </c>
      <c r="BM2703" s="54">
        <f t="shared" si="597"/>
        <v>0</v>
      </c>
      <c r="BN2703" s="54" t="str">
        <f t="shared" si="598"/>
        <v>ne</v>
      </c>
      <c r="BO2703" s="54" t="str">
        <f t="shared" si="599"/>
        <v>ne</v>
      </c>
      <c r="BP2703" s="54" t="str">
        <f t="shared" si="599"/>
        <v>ne</v>
      </c>
      <c r="BQ2703" s="54" t="str">
        <f t="shared" si="600"/>
        <v>ne</v>
      </c>
      <c r="BR2703" s="54" t="str">
        <f t="shared" si="601"/>
        <v>ne</v>
      </c>
      <c r="BS2703" s="54" t="str">
        <f t="shared" si="592"/>
        <v>ne</v>
      </c>
    </row>
    <row r="2704" spans="2:71" x14ac:dyDescent="0.2">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ref="BG2711:BG2774" si="602">IF($F2711&gt;0,YEAR($F2711),)</f>
        <v>0</v>
      </c>
      <c r="BH2711" s="54">
        <f t="shared" si="595"/>
        <v>0</v>
      </c>
      <c r="BI2711" s="54">
        <f t="shared" si="590"/>
        <v>0</v>
      </c>
      <c r="BJ2711" s="54">
        <f t="shared" ref="BJ2711:BJ2774" si="603">IF($AI2711&gt;0,YEAR($AI2711),)</f>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602"/>
        <v>0</v>
      </c>
      <c r="BH2712" s="54">
        <f t="shared" si="595"/>
        <v>0</v>
      </c>
      <c r="BI2712" s="54">
        <f t="shared" si="590"/>
        <v>0</v>
      </c>
      <c r="BJ2712" s="54">
        <f t="shared" si="603"/>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602"/>
        <v>0</v>
      </c>
      <c r="BH2713" s="54">
        <f t="shared" si="595"/>
        <v>0</v>
      </c>
      <c r="BI2713" s="54">
        <f t="shared" si="590"/>
        <v>0</v>
      </c>
      <c r="BJ2713" s="54">
        <f t="shared" si="603"/>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si="602"/>
        <v>0</v>
      </c>
      <c r="BH2714" s="54">
        <f t="shared" si="595"/>
        <v>0</v>
      </c>
      <c r="BI2714" s="54">
        <f t="shared" si="590"/>
        <v>0</v>
      </c>
      <c r="BJ2714" s="54">
        <f t="shared" si="603"/>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2"/>
        <v>0</v>
      </c>
      <c r="BH2763" s="54">
        <f t="shared" si="595"/>
        <v>0</v>
      </c>
      <c r="BI2763" s="54">
        <f t="shared" ref="BI2763:BI2826" si="604">IF($AH2763&gt;0,YEAR($AH2763),)</f>
        <v>0</v>
      </c>
      <c r="BJ2763" s="54">
        <f t="shared" si="603"/>
        <v>0</v>
      </c>
      <c r="BK2763" s="54">
        <f t="shared" ref="BK2763:BK2826" si="605">IF($AJ2763&gt;0,YEAR($AJ2763),)</f>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ref="BS2763:BS2826" si="606">IF(BK2763&gt;0,"taip","ne")</f>
        <v>ne</v>
      </c>
    </row>
    <row r="2764" spans="2:71" x14ac:dyDescent="0.2">
      <c r="B2764" s="54" t="e">
        <f>VLOOKUP(E2764,'VPS1'!$J$10:$J$29,1,FALSE)</f>
        <v>#N/A</v>
      </c>
      <c r="C2764" s="131" t="str">
        <f t="shared" ref="C2764:C2827" si="607">LEFT(E2764,4)</f>
        <v/>
      </c>
      <c r="D2764" s="132"/>
      <c r="E2764" s="132"/>
      <c r="F2764" s="55"/>
      <c r="G2764" s="132"/>
      <c r="H2764" s="132"/>
      <c r="I2764" s="132"/>
      <c r="J2764" s="132"/>
      <c r="K2764" s="132"/>
      <c r="L2764" s="133"/>
      <c r="M2764" s="134"/>
      <c r="N2764" s="132"/>
      <c r="O2764" s="132"/>
      <c r="P2764" s="134" t="str">
        <f t="shared" ref="P2764:Q2827" si="608">IF($N2764="fizinis asmuo","užpildykite","nepildyti")</f>
        <v>nepildyti</v>
      </c>
      <c r="Q2764" s="135" t="str">
        <f t="shared" si="608"/>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2"/>
        <v>0</v>
      </c>
      <c r="BH2764" s="54">
        <f t="shared" ref="BH2764:BH2827" si="609">IF($AF2764&gt;0,YEAR($AF2764),)</f>
        <v>0</v>
      </c>
      <c r="BI2764" s="54">
        <f t="shared" si="604"/>
        <v>0</v>
      </c>
      <c r="BJ2764" s="54">
        <f t="shared" si="603"/>
        <v>0</v>
      </c>
      <c r="BK2764" s="54">
        <f t="shared" si="605"/>
        <v>0</v>
      </c>
      <c r="BL2764" s="54">
        <f t="shared" ref="BL2764:BL2827" si="610">IF($AK2764&gt;0,$AK2764,)</f>
        <v>0</v>
      </c>
      <c r="BM2764" s="54">
        <f t="shared" ref="BM2764:BM2827" si="611">IF($AL2764&gt;0,$AL2764,)</f>
        <v>0</v>
      </c>
      <c r="BN2764" s="54" t="str">
        <f t="shared" ref="BN2764:BN2827" si="612">IF(BH2764&gt;0,"taip","ne")</f>
        <v>ne</v>
      </c>
      <c r="BO2764" s="54" t="str">
        <f t="shared" ref="BO2764:BP2827" si="613">IF(BI2764&gt;0,"taip","ne")</f>
        <v>ne</v>
      </c>
      <c r="BP2764" s="54" t="str">
        <f t="shared" si="613"/>
        <v>ne</v>
      </c>
      <c r="BQ2764" s="54" t="str">
        <f t="shared" ref="BQ2764:BQ2827" si="614">IF(BL2764&gt;0,"taip","ne")</f>
        <v>ne</v>
      </c>
      <c r="BR2764" s="54" t="str">
        <f t="shared" ref="BR2764:BR2827" si="615">IF(BM2764&gt;0,"taip","ne")</f>
        <v>ne</v>
      </c>
      <c r="BS2764" s="54" t="str">
        <f t="shared" si="606"/>
        <v>ne</v>
      </c>
    </row>
    <row r="2765" spans="2:71" x14ac:dyDescent="0.2">
      <c r="B2765" s="54" t="e">
        <f>VLOOKUP(E2765,'VPS1'!$J$10:$J$29,1,FALSE)</f>
        <v>#N/A</v>
      </c>
      <c r="C2765" s="131" t="str">
        <f t="shared" si="607"/>
        <v/>
      </c>
      <c r="D2765" s="132"/>
      <c r="E2765" s="132"/>
      <c r="F2765" s="55"/>
      <c r="G2765" s="132"/>
      <c r="H2765" s="132"/>
      <c r="I2765" s="132"/>
      <c r="J2765" s="132"/>
      <c r="K2765" s="132"/>
      <c r="L2765" s="133"/>
      <c r="M2765" s="134"/>
      <c r="N2765" s="132"/>
      <c r="O2765" s="132"/>
      <c r="P2765" s="134" t="str">
        <f t="shared" si="608"/>
        <v>nepildyti</v>
      </c>
      <c r="Q2765" s="135" t="str">
        <f t="shared" si="608"/>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2"/>
        <v>0</v>
      </c>
      <c r="BH2765" s="54">
        <f t="shared" si="609"/>
        <v>0</v>
      </c>
      <c r="BI2765" s="54">
        <f t="shared" si="604"/>
        <v>0</v>
      </c>
      <c r="BJ2765" s="54">
        <f t="shared" si="603"/>
        <v>0</v>
      </c>
      <c r="BK2765" s="54">
        <f t="shared" si="605"/>
        <v>0</v>
      </c>
      <c r="BL2765" s="54">
        <f t="shared" si="610"/>
        <v>0</v>
      </c>
      <c r="BM2765" s="54">
        <f t="shared" si="611"/>
        <v>0</v>
      </c>
      <c r="BN2765" s="54" t="str">
        <f t="shared" si="612"/>
        <v>ne</v>
      </c>
      <c r="BO2765" s="54" t="str">
        <f t="shared" si="613"/>
        <v>ne</v>
      </c>
      <c r="BP2765" s="54" t="str">
        <f t="shared" si="613"/>
        <v>ne</v>
      </c>
      <c r="BQ2765" s="54" t="str">
        <f t="shared" si="614"/>
        <v>ne</v>
      </c>
      <c r="BR2765" s="54" t="str">
        <f t="shared" si="615"/>
        <v>ne</v>
      </c>
      <c r="BS2765" s="54" t="str">
        <f t="shared" si="606"/>
        <v>ne</v>
      </c>
    </row>
    <row r="2766" spans="2:71" x14ac:dyDescent="0.2">
      <c r="B2766" s="54" t="e">
        <f>VLOOKUP(E2766,'VPS1'!$J$10:$J$29,1,FALSE)</f>
        <v>#N/A</v>
      </c>
      <c r="C2766" s="131" t="str">
        <f t="shared" si="607"/>
        <v/>
      </c>
      <c r="D2766" s="132"/>
      <c r="E2766" s="132"/>
      <c r="F2766" s="55"/>
      <c r="G2766" s="132"/>
      <c r="H2766" s="132"/>
      <c r="I2766" s="132"/>
      <c r="J2766" s="132"/>
      <c r="K2766" s="132"/>
      <c r="L2766" s="133"/>
      <c r="M2766" s="134"/>
      <c r="N2766" s="132"/>
      <c r="O2766" s="132"/>
      <c r="P2766" s="134" t="str">
        <f t="shared" si="608"/>
        <v>nepildyti</v>
      </c>
      <c r="Q2766" s="135" t="str">
        <f t="shared" si="608"/>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2"/>
        <v>0</v>
      </c>
      <c r="BH2766" s="54">
        <f t="shared" si="609"/>
        <v>0</v>
      </c>
      <c r="BI2766" s="54">
        <f t="shared" si="604"/>
        <v>0</v>
      </c>
      <c r="BJ2766" s="54">
        <f t="shared" si="603"/>
        <v>0</v>
      </c>
      <c r="BK2766" s="54">
        <f t="shared" si="605"/>
        <v>0</v>
      </c>
      <c r="BL2766" s="54">
        <f t="shared" si="610"/>
        <v>0</v>
      </c>
      <c r="BM2766" s="54">
        <f t="shared" si="611"/>
        <v>0</v>
      </c>
      <c r="BN2766" s="54" t="str">
        <f t="shared" si="612"/>
        <v>ne</v>
      </c>
      <c r="BO2766" s="54" t="str">
        <f t="shared" si="613"/>
        <v>ne</v>
      </c>
      <c r="BP2766" s="54" t="str">
        <f t="shared" si="613"/>
        <v>ne</v>
      </c>
      <c r="BQ2766" s="54" t="str">
        <f t="shared" si="614"/>
        <v>ne</v>
      </c>
      <c r="BR2766" s="54" t="str">
        <f t="shared" si="615"/>
        <v>ne</v>
      </c>
      <c r="BS2766" s="54" t="str">
        <f t="shared" si="606"/>
        <v>ne</v>
      </c>
    </row>
    <row r="2767" spans="2:71" x14ac:dyDescent="0.2">
      <c r="B2767" s="54" t="e">
        <f>VLOOKUP(E2767,'VPS1'!$J$10:$J$29,1,FALSE)</f>
        <v>#N/A</v>
      </c>
      <c r="C2767" s="131" t="str">
        <f t="shared" si="607"/>
        <v/>
      </c>
      <c r="D2767" s="132"/>
      <c r="E2767" s="132"/>
      <c r="F2767" s="55"/>
      <c r="G2767" s="132"/>
      <c r="H2767" s="132"/>
      <c r="I2767" s="132"/>
      <c r="J2767" s="132"/>
      <c r="K2767" s="132"/>
      <c r="L2767" s="133"/>
      <c r="M2767" s="134"/>
      <c r="N2767" s="132"/>
      <c r="O2767" s="132"/>
      <c r="P2767" s="134" t="str">
        <f t="shared" si="608"/>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2"/>
        <v>0</v>
      </c>
      <c r="BH2767" s="54">
        <f t="shared" si="609"/>
        <v>0</v>
      </c>
      <c r="BI2767" s="54">
        <f t="shared" si="604"/>
        <v>0</v>
      </c>
      <c r="BJ2767" s="54">
        <f t="shared" si="603"/>
        <v>0</v>
      </c>
      <c r="BK2767" s="54">
        <f t="shared" si="605"/>
        <v>0</v>
      </c>
      <c r="BL2767" s="54">
        <f t="shared" si="610"/>
        <v>0</v>
      </c>
      <c r="BM2767" s="54">
        <f t="shared" si="611"/>
        <v>0</v>
      </c>
      <c r="BN2767" s="54" t="str">
        <f t="shared" si="612"/>
        <v>ne</v>
      </c>
      <c r="BO2767" s="54" t="str">
        <f t="shared" si="613"/>
        <v>ne</v>
      </c>
      <c r="BP2767" s="54" t="str">
        <f t="shared" si="613"/>
        <v>ne</v>
      </c>
      <c r="BQ2767" s="54" t="str">
        <f t="shared" si="614"/>
        <v>ne</v>
      </c>
      <c r="BR2767" s="54" t="str">
        <f t="shared" si="615"/>
        <v>ne</v>
      </c>
      <c r="BS2767" s="54" t="str">
        <f t="shared" si="606"/>
        <v>ne</v>
      </c>
    </row>
    <row r="2768" spans="2:71" x14ac:dyDescent="0.2">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ref="BG2775:BG2838" si="616">IF($F2775&gt;0,YEAR($F2775),)</f>
        <v>0</v>
      </c>
      <c r="BH2775" s="54">
        <f t="shared" si="609"/>
        <v>0</v>
      </c>
      <c r="BI2775" s="54">
        <f t="shared" si="604"/>
        <v>0</v>
      </c>
      <c r="BJ2775" s="54">
        <f t="shared" ref="BJ2775:BJ2838" si="617">IF($AI2775&gt;0,YEAR($AI2775),)</f>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16"/>
        <v>0</v>
      </c>
      <c r="BH2776" s="54">
        <f t="shared" si="609"/>
        <v>0</v>
      </c>
      <c r="BI2776" s="54">
        <f t="shared" si="604"/>
        <v>0</v>
      </c>
      <c r="BJ2776" s="54">
        <f t="shared" si="617"/>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16"/>
        <v>0</v>
      </c>
      <c r="BH2777" s="54">
        <f t="shared" si="609"/>
        <v>0</v>
      </c>
      <c r="BI2777" s="54">
        <f t="shared" si="604"/>
        <v>0</v>
      </c>
      <c r="BJ2777" s="54">
        <f t="shared" si="617"/>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si="616"/>
        <v>0</v>
      </c>
      <c r="BH2778" s="54">
        <f t="shared" si="609"/>
        <v>0</v>
      </c>
      <c r="BI2778" s="54">
        <f t="shared" si="604"/>
        <v>0</v>
      </c>
      <c r="BJ2778" s="54">
        <f t="shared" si="617"/>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6"/>
        <v>0</v>
      </c>
      <c r="BH2827" s="54">
        <f t="shared" si="609"/>
        <v>0</v>
      </c>
      <c r="BI2827" s="54">
        <f t="shared" ref="BI2827:BI2890" si="618">IF($AH2827&gt;0,YEAR($AH2827),)</f>
        <v>0</v>
      </c>
      <c r="BJ2827" s="54">
        <f t="shared" si="617"/>
        <v>0</v>
      </c>
      <c r="BK2827" s="54">
        <f t="shared" ref="BK2827:BK2890" si="619">IF($AJ2827&gt;0,YEAR($AJ2827),)</f>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ref="BS2827:BS2890" si="620">IF(BK2827&gt;0,"taip","ne")</f>
        <v>ne</v>
      </c>
    </row>
    <row r="2828" spans="2:71" x14ac:dyDescent="0.2">
      <c r="B2828" s="54" t="e">
        <f>VLOOKUP(E2828,'VPS1'!$J$10:$J$29,1,FALSE)</f>
        <v>#N/A</v>
      </c>
      <c r="C2828" s="131" t="str">
        <f t="shared" ref="C2828:C2891" si="621">LEFT(E2828,4)</f>
        <v/>
      </c>
      <c r="D2828" s="132"/>
      <c r="E2828" s="132"/>
      <c r="F2828" s="55"/>
      <c r="G2828" s="132"/>
      <c r="H2828" s="132"/>
      <c r="I2828" s="132"/>
      <c r="J2828" s="132"/>
      <c r="K2828" s="132"/>
      <c r="L2828" s="133"/>
      <c r="M2828" s="134"/>
      <c r="N2828" s="132"/>
      <c r="O2828" s="132"/>
      <c r="P2828" s="134" t="str">
        <f t="shared" ref="P2828:Q2891" si="622">IF($N2828="fizinis asmuo","užpildykite","nepildyti")</f>
        <v>nepildyti</v>
      </c>
      <c r="Q2828" s="135" t="str">
        <f t="shared" si="622"/>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6"/>
        <v>0</v>
      </c>
      <c r="BH2828" s="54">
        <f t="shared" ref="BH2828:BH2891" si="623">IF($AF2828&gt;0,YEAR($AF2828),)</f>
        <v>0</v>
      </c>
      <c r="BI2828" s="54">
        <f t="shared" si="618"/>
        <v>0</v>
      </c>
      <c r="BJ2828" s="54">
        <f t="shared" si="617"/>
        <v>0</v>
      </c>
      <c r="BK2828" s="54">
        <f t="shared" si="619"/>
        <v>0</v>
      </c>
      <c r="BL2828" s="54">
        <f t="shared" ref="BL2828:BL2891" si="624">IF($AK2828&gt;0,$AK2828,)</f>
        <v>0</v>
      </c>
      <c r="BM2828" s="54">
        <f t="shared" ref="BM2828:BM2891" si="625">IF($AL2828&gt;0,$AL2828,)</f>
        <v>0</v>
      </c>
      <c r="BN2828" s="54" t="str">
        <f t="shared" ref="BN2828:BN2891" si="626">IF(BH2828&gt;0,"taip","ne")</f>
        <v>ne</v>
      </c>
      <c r="BO2828" s="54" t="str">
        <f t="shared" ref="BO2828:BP2891" si="627">IF(BI2828&gt;0,"taip","ne")</f>
        <v>ne</v>
      </c>
      <c r="BP2828" s="54" t="str">
        <f t="shared" si="627"/>
        <v>ne</v>
      </c>
      <c r="BQ2828" s="54" t="str">
        <f t="shared" ref="BQ2828:BQ2891" si="628">IF(BL2828&gt;0,"taip","ne")</f>
        <v>ne</v>
      </c>
      <c r="BR2828" s="54" t="str">
        <f t="shared" ref="BR2828:BR2891" si="629">IF(BM2828&gt;0,"taip","ne")</f>
        <v>ne</v>
      </c>
      <c r="BS2828" s="54" t="str">
        <f t="shared" si="620"/>
        <v>ne</v>
      </c>
    </row>
    <row r="2829" spans="2:71" x14ac:dyDescent="0.2">
      <c r="B2829" s="54" t="e">
        <f>VLOOKUP(E2829,'VPS1'!$J$10:$J$29,1,FALSE)</f>
        <v>#N/A</v>
      </c>
      <c r="C2829" s="131" t="str">
        <f t="shared" si="621"/>
        <v/>
      </c>
      <c r="D2829" s="132"/>
      <c r="E2829" s="132"/>
      <c r="F2829" s="55"/>
      <c r="G2829" s="132"/>
      <c r="H2829" s="132"/>
      <c r="I2829" s="132"/>
      <c r="J2829" s="132"/>
      <c r="K2829" s="132"/>
      <c r="L2829" s="133"/>
      <c r="M2829" s="134"/>
      <c r="N2829" s="132"/>
      <c r="O2829" s="132"/>
      <c r="P2829" s="134" t="str">
        <f t="shared" si="622"/>
        <v>nepildyti</v>
      </c>
      <c r="Q2829" s="135" t="str">
        <f t="shared" si="622"/>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6"/>
        <v>0</v>
      </c>
      <c r="BH2829" s="54">
        <f t="shared" si="623"/>
        <v>0</v>
      </c>
      <c r="BI2829" s="54">
        <f t="shared" si="618"/>
        <v>0</v>
      </c>
      <c r="BJ2829" s="54">
        <f t="shared" si="617"/>
        <v>0</v>
      </c>
      <c r="BK2829" s="54">
        <f t="shared" si="619"/>
        <v>0</v>
      </c>
      <c r="BL2829" s="54">
        <f t="shared" si="624"/>
        <v>0</v>
      </c>
      <c r="BM2829" s="54">
        <f t="shared" si="625"/>
        <v>0</v>
      </c>
      <c r="BN2829" s="54" t="str">
        <f t="shared" si="626"/>
        <v>ne</v>
      </c>
      <c r="BO2829" s="54" t="str">
        <f t="shared" si="627"/>
        <v>ne</v>
      </c>
      <c r="BP2829" s="54" t="str">
        <f t="shared" si="627"/>
        <v>ne</v>
      </c>
      <c r="BQ2829" s="54" t="str">
        <f t="shared" si="628"/>
        <v>ne</v>
      </c>
      <c r="BR2829" s="54" t="str">
        <f t="shared" si="629"/>
        <v>ne</v>
      </c>
      <c r="BS2829" s="54" t="str">
        <f t="shared" si="620"/>
        <v>ne</v>
      </c>
    </row>
    <row r="2830" spans="2:71" x14ac:dyDescent="0.2">
      <c r="B2830" s="54" t="e">
        <f>VLOOKUP(E2830,'VPS1'!$J$10:$J$29,1,FALSE)</f>
        <v>#N/A</v>
      </c>
      <c r="C2830" s="131" t="str">
        <f t="shared" si="621"/>
        <v/>
      </c>
      <c r="D2830" s="132"/>
      <c r="E2830" s="132"/>
      <c r="F2830" s="55"/>
      <c r="G2830" s="132"/>
      <c r="H2830" s="132"/>
      <c r="I2830" s="132"/>
      <c r="J2830" s="132"/>
      <c r="K2830" s="132"/>
      <c r="L2830" s="133"/>
      <c r="M2830" s="134"/>
      <c r="N2830" s="132"/>
      <c r="O2830" s="132"/>
      <c r="P2830" s="134" t="str">
        <f t="shared" si="622"/>
        <v>nepildyti</v>
      </c>
      <c r="Q2830" s="135" t="str">
        <f t="shared" si="622"/>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6"/>
        <v>0</v>
      </c>
      <c r="BH2830" s="54">
        <f t="shared" si="623"/>
        <v>0</v>
      </c>
      <c r="BI2830" s="54">
        <f t="shared" si="618"/>
        <v>0</v>
      </c>
      <c r="BJ2830" s="54">
        <f t="shared" si="617"/>
        <v>0</v>
      </c>
      <c r="BK2830" s="54">
        <f t="shared" si="619"/>
        <v>0</v>
      </c>
      <c r="BL2830" s="54">
        <f t="shared" si="624"/>
        <v>0</v>
      </c>
      <c r="BM2830" s="54">
        <f t="shared" si="625"/>
        <v>0</v>
      </c>
      <c r="BN2830" s="54" t="str">
        <f t="shared" si="626"/>
        <v>ne</v>
      </c>
      <c r="BO2830" s="54" t="str">
        <f t="shared" si="627"/>
        <v>ne</v>
      </c>
      <c r="BP2830" s="54" t="str">
        <f t="shared" si="627"/>
        <v>ne</v>
      </c>
      <c r="BQ2830" s="54" t="str">
        <f t="shared" si="628"/>
        <v>ne</v>
      </c>
      <c r="BR2830" s="54" t="str">
        <f t="shared" si="629"/>
        <v>ne</v>
      </c>
      <c r="BS2830" s="54" t="str">
        <f t="shared" si="620"/>
        <v>ne</v>
      </c>
    </row>
    <row r="2831" spans="2:71" x14ac:dyDescent="0.2">
      <c r="B2831" s="54" t="e">
        <f>VLOOKUP(E2831,'VPS1'!$J$10:$J$29,1,FALSE)</f>
        <v>#N/A</v>
      </c>
      <c r="C2831" s="131" t="str">
        <f t="shared" si="621"/>
        <v/>
      </c>
      <c r="D2831" s="132"/>
      <c r="E2831" s="132"/>
      <c r="F2831" s="55"/>
      <c r="G2831" s="132"/>
      <c r="H2831" s="132"/>
      <c r="I2831" s="132"/>
      <c r="J2831" s="132"/>
      <c r="K2831" s="132"/>
      <c r="L2831" s="133"/>
      <c r="M2831" s="134"/>
      <c r="N2831" s="132"/>
      <c r="O2831" s="132"/>
      <c r="P2831" s="134" t="str">
        <f t="shared" si="622"/>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6"/>
        <v>0</v>
      </c>
      <c r="BH2831" s="54">
        <f t="shared" si="623"/>
        <v>0</v>
      </c>
      <c r="BI2831" s="54">
        <f t="shared" si="618"/>
        <v>0</v>
      </c>
      <c r="BJ2831" s="54">
        <f t="shared" si="617"/>
        <v>0</v>
      </c>
      <c r="BK2831" s="54">
        <f t="shared" si="619"/>
        <v>0</v>
      </c>
      <c r="BL2831" s="54">
        <f t="shared" si="624"/>
        <v>0</v>
      </c>
      <c r="BM2831" s="54">
        <f t="shared" si="625"/>
        <v>0</v>
      </c>
      <c r="BN2831" s="54" t="str">
        <f t="shared" si="626"/>
        <v>ne</v>
      </c>
      <c r="BO2831" s="54" t="str">
        <f t="shared" si="627"/>
        <v>ne</v>
      </c>
      <c r="BP2831" s="54" t="str">
        <f t="shared" si="627"/>
        <v>ne</v>
      </c>
      <c r="BQ2831" s="54" t="str">
        <f t="shared" si="628"/>
        <v>ne</v>
      </c>
      <c r="BR2831" s="54" t="str">
        <f t="shared" si="629"/>
        <v>ne</v>
      </c>
      <c r="BS2831" s="54" t="str">
        <f t="shared" si="620"/>
        <v>ne</v>
      </c>
    </row>
    <row r="2832" spans="2:71" x14ac:dyDescent="0.2">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ref="BG2839:BG2902" si="630">IF($F2839&gt;0,YEAR($F2839),)</f>
        <v>0</v>
      </c>
      <c r="BH2839" s="54">
        <f t="shared" si="623"/>
        <v>0</v>
      </c>
      <c r="BI2839" s="54">
        <f t="shared" si="618"/>
        <v>0</v>
      </c>
      <c r="BJ2839" s="54">
        <f t="shared" ref="BJ2839:BJ2902" si="631">IF($AI2839&gt;0,YEAR($AI2839),)</f>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30"/>
        <v>0</v>
      </c>
      <c r="BH2840" s="54">
        <f t="shared" si="623"/>
        <v>0</v>
      </c>
      <c r="BI2840" s="54">
        <f t="shared" si="618"/>
        <v>0</v>
      </c>
      <c r="BJ2840" s="54">
        <f t="shared" si="631"/>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30"/>
        <v>0</v>
      </c>
      <c r="BH2841" s="54">
        <f t="shared" si="623"/>
        <v>0</v>
      </c>
      <c r="BI2841" s="54">
        <f t="shared" si="618"/>
        <v>0</v>
      </c>
      <c r="BJ2841" s="54">
        <f t="shared" si="631"/>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si="630"/>
        <v>0</v>
      </c>
      <c r="BH2842" s="54">
        <f t="shared" si="623"/>
        <v>0</v>
      </c>
      <c r="BI2842" s="54">
        <f t="shared" si="618"/>
        <v>0</v>
      </c>
      <c r="BJ2842" s="54">
        <f t="shared" si="631"/>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0"/>
        <v>0</v>
      </c>
      <c r="BH2891" s="54">
        <f t="shared" si="623"/>
        <v>0</v>
      </c>
      <c r="BI2891" s="54">
        <f t="shared" ref="BI2891:BI2954" si="632">IF($AH2891&gt;0,YEAR($AH2891),)</f>
        <v>0</v>
      </c>
      <c r="BJ2891" s="54">
        <f t="shared" si="631"/>
        <v>0</v>
      </c>
      <c r="BK2891" s="54">
        <f t="shared" ref="BK2891:BK2954" si="633">IF($AJ2891&gt;0,YEAR($AJ2891),)</f>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ref="BS2891:BS2954" si="634">IF(BK2891&gt;0,"taip","ne")</f>
        <v>ne</v>
      </c>
    </row>
    <row r="2892" spans="2:71" x14ac:dyDescent="0.2">
      <c r="B2892" s="54" t="e">
        <f>VLOOKUP(E2892,'VPS1'!$J$10:$J$29,1,FALSE)</f>
        <v>#N/A</v>
      </c>
      <c r="C2892" s="131" t="str">
        <f t="shared" ref="C2892:C2955" si="635">LEFT(E2892,4)</f>
        <v/>
      </c>
      <c r="D2892" s="132"/>
      <c r="E2892" s="132"/>
      <c r="F2892" s="55"/>
      <c r="G2892" s="132"/>
      <c r="H2892" s="132"/>
      <c r="I2892" s="132"/>
      <c r="J2892" s="132"/>
      <c r="K2892" s="132"/>
      <c r="L2892" s="133"/>
      <c r="M2892" s="134"/>
      <c r="N2892" s="132"/>
      <c r="O2892" s="132"/>
      <c r="P2892" s="134" t="str">
        <f t="shared" ref="P2892:Q2955" si="636">IF($N2892="fizinis asmuo","užpildykite","nepildyti")</f>
        <v>nepildyti</v>
      </c>
      <c r="Q2892" s="135" t="str">
        <f t="shared" si="636"/>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0"/>
        <v>0</v>
      </c>
      <c r="BH2892" s="54">
        <f t="shared" ref="BH2892:BH2955" si="637">IF($AF2892&gt;0,YEAR($AF2892),)</f>
        <v>0</v>
      </c>
      <c r="BI2892" s="54">
        <f t="shared" si="632"/>
        <v>0</v>
      </c>
      <c r="BJ2892" s="54">
        <f t="shared" si="631"/>
        <v>0</v>
      </c>
      <c r="BK2892" s="54">
        <f t="shared" si="633"/>
        <v>0</v>
      </c>
      <c r="BL2892" s="54">
        <f t="shared" ref="BL2892:BL2955" si="638">IF($AK2892&gt;0,$AK2892,)</f>
        <v>0</v>
      </c>
      <c r="BM2892" s="54">
        <f t="shared" ref="BM2892:BM2955" si="639">IF($AL2892&gt;0,$AL2892,)</f>
        <v>0</v>
      </c>
      <c r="BN2892" s="54" t="str">
        <f t="shared" ref="BN2892:BN2955" si="640">IF(BH2892&gt;0,"taip","ne")</f>
        <v>ne</v>
      </c>
      <c r="BO2892" s="54" t="str">
        <f t="shared" ref="BO2892:BP2955" si="641">IF(BI2892&gt;0,"taip","ne")</f>
        <v>ne</v>
      </c>
      <c r="BP2892" s="54" t="str">
        <f t="shared" si="641"/>
        <v>ne</v>
      </c>
      <c r="BQ2892" s="54" t="str">
        <f t="shared" ref="BQ2892:BQ2955" si="642">IF(BL2892&gt;0,"taip","ne")</f>
        <v>ne</v>
      </c>
      <c r="BR2892" s="54" t="str">
        <f t="shared" ref="BR2892:BR2955" si="643">IF(BM2892&gt;0,"taip","ne")</f>
        <v>ne</v>
      </c>
      <c r="BS2892" s="54" t="str">
        <f t="shared" si="634"/>
        <v>ne</v>
      </c>
    </row>
    <row r="2893" spans="2:71" x14ac:dyDescent="0.2">
      <c r="B2893" s="54" t="e">
        <f>VLOOKUP(E2893,'VPS1'!$J$10:$J$29,1,FALSE)</f>
        <v>#N/A</v>
      </c>
      <c r="C2893" s="131" t="str">
        <f t="shared" si="635"/>
        <v/>
      </c>
      <c r="D2893" s="132"/>
      <c r="E2893" s="132"/>
      <c r="F2893" s="55"/>
      <c r="G2893" s="132"/>
      <c r="H2893" s="132"/>
      <c r="I2893" s="132"/>
      <c r="J2893" s="132"/>
      <c r="K2893" s="132"/>
      <c r="L2893" s="133"/>
      <c r="M2893" s="134"/>
      <c r="N2893" s="132"/>
      <c r="O2893" s="132"/>
      <c r="P2893" s="134" t="str">
        <f t="shared" si="636"/>
        <v>nepildyti</v>
      </c>
      <c r="Q2893" s="135" t="str">
        <f t="shared" si="636"/>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0"/>
        <v>0</v>
      </c>
      <c r="BH2893" s="54">
        <f t="shared" si="637"/>
        <v>0</v>
      </c>
      <c r="BI2893" s="54">
        <f t="shared" si="632"/>
        <v>0</v>
      </c>
      <c r="BJ2893" s="54">
        <f t="shared" si="631"/>
        <v>0</v>
      </c>
      <c r="BK2893" s="54">
        <f t="shared" si="633"/>
        <v>0</v>
      </c>
      <c r="BL2893" s="54">
        <f t="shared" si="638"/>
        <v>0</v>
      </c>
      <c r="BM2893" s="54">
        <f t="shared" si="639"/>
        <v>0</v>
      </c>
      <c r="BN2893" s="54" t="str">
        <f t="shared" si="640"/>
        <v>ne</v>
      </c>
      <c r="BO2893" s="54" t="str">
        <f t="shared" si="641"/>
        <v>ne</v>
      </c>
      <c r="BP2893" s="54" t="str">
        <f t="shared" si="641"/>
        <v>ne</v>
      </c>
      <c r="BQ2893" s="54" t="str">
        <f t="shared" si="642"/>
        <v>ne</v>
      </c>
      <c r="BR2893" s="54" t="str">
        <f t="shared" si="643"/>
        <v>ne</v>
      </c>
      <c r="BS2893" s="54" t="str">
        <f t="shared" si="634"/>
        <v>ne</v>
      </c>
    </row>
    <row r="2894" spans="2:71" x14ac:dyDescent="0.2">
      <c r="B2894" s="54" t="e">
        <f>VLOOKUP(E2894,'VPS1'!$J$10:$J$29,1,FALSE)</f>
        <v>#N/A</v>
      </c>
      <c r="C2894" s="131" t="str">
        <f t="shared" si="635"/>
        <v/>
      </c>
      <c r="D2894" s="132"/>
      <c r="E2894" s="132"/>
      <c r="F2894" s="55"/>
      <c r="G2894" s="132"/>
      <c r="H2894" s="132"/>
      <c r="I2894" s="132"/>
      <c r="J2894" s="132"/>
      <c r="K2894" s="132"/>
      <c r="L2894" s="133"/>
      <c r="M2894" s="134"/>
      <c r="N2894" s="132"/>
      <c r="O2894" s="132"/>
      <c r="P2894" s="134" t="str">
        <f t="shared" si="636"/>
        <v>nepildyti</v>
      </c>
      <c r="Q2894" s="135" t="str">
        <f t="shared" si="636"/>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0"/>
        <v>0</v>
      </c>
      <c r="BH2894" s="54">
        <f t="shared" si="637"/>
        <v>0</v>
      </c>
      <c r="BI2894" s="54">
        <f t="shared" si="632"/>
        <v>0</v>
      </c>
      <c r="BJ2894" s="54">
        <f t="shared" si="631"/>
        <v>0</v>
      </c>
      <c r="BK2894" s="54">
        <f t="shared" si="633"/>
        <v>0</v>
      </c>
      <c r="BL2894" s="54">
        <f t="shared" si="638"/>
        <v>0</v>
      </c>
      <c r="BM2894" s="54">
        <f t="shared" si="639"/>
        <v>0</v>
      </c>
      <c r="BN2894" s="54" t="str">
        <f t="shared" si="640"/>
        <v>ne</v>
      </c>
      <c r="BO2894" s="54" t="str">
        <f t="shared" si="641"/>
        <v>ne</v>
      </c>
      <c r="BP2894" s="54" t="str">
        <f t="shared" si="641"/>
        <v>ne</v>
      </c>
      <c r="BQ2894" s="54" t="str">
        <f t="shared" si="642"/>
        <v>ne</v>
      </c>
      <c r="BR2894" s="54" t="str">
        <f t="shared" si="643"/>
        <v>ne</v>
      </c>
      <c r="BS2894" s="54" t="str">
        <f t="shared" si="634"/>
        <v>ne</v>
      </c>
    </row>
    <row r="2895" spans="2:71" x14ac:dyDescent="0.2">
      <c r="B2895" s="54" t="e">
        <f>VLOOKUP(E2895,'VPS1'!$J$10:$J$29,1,FALSE)</f>
        <v>#N/A</v>
      </c>
      <c r="C2895" s="131" t="str">
        <f t="shared" si="635"/>
        <v/>
      </c>
      <c r="D2895" s="132"/>
      <c r="E2895" s="132"/>
      <c r="F2895" s="55"/>
      <c r="G2895" s="132"/>
      <c r="H2895" s="132"/>
      <c r="I2895" s="132"/>
      <c r="J2895" s="132"/>
      <c r="K2895" s="132"/>
      <c r="L2895" s="133"/>
      <c r="M2895" s="134"/>
      <c r="N2895" s="132"/>
      <c r="O2895" s="132"/>
      <c r="P2895" s="134" t="str">
        <f t="shared" si="636"/>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0"/>
        <v>0</v>
      </c>
      <c r="BH2895" s="54">
        <f t="shared" si="637"/>
        <v>0</v>
      </c>
      <c r="BI2895" s="54">
        <f t="shared" si="632"/>
        <v>0</v>
      </c>
      <c r="BJ2895" s="54">
        <f t="shared" si="631"/>
        <v>0</v>
      </c>
      <c r="BK2895" s="54">
        <f t="shared" si="633"/>
        <v>0</v>
      </c>
      <c r="BL2895" s="54">
        <f t="shared" si="638"/>
        <v>0</v>
      </c>
      <c r="BM2895" s="54">
        <f t="shared" si="639"/>
        <v>0</v>
      </c>
      <c r="BN2895" s="54" t="str">
        <f t="shared" si="640"/>
        <v>ne</v>
      </c>
      <c r="BO2895" s="54" t="str">
        <f t="shared" si="641"/>
        <v>ne</v>
      </c>
      <c r="BP2895" s="54" t="str">
        <f t="shared" si="641"/>
        <v>ne</v>
      </c>
      <c r="BQ2895" s="54" t="str">
        <f t="shared" si="642"/>
        <v>ne</v>
      </c>
      <c r="BR2895" s="54" t="str">
        <f t="shared" si="643"/>
        <v>ne</v>
      </c>
      <c r="BS2895" s="54" t="str">
        <f t="shared" si="634"/>
        <v>ne</v>
      </c>
    </row>
    <row r="2896" spans="2:71" x14ac:dyDescent="0.2">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ref="BG2903:BG2966" si="644">IF($F2903&gt;0,YEAR($F2903),)</f>
        <v>0</v>
      </c>
      <c r="BH2903" s="54">
        <f t="shared" si="637"/>
        <v>0</v>
      </c>
      <c r="BI2903" s="54">
        <f t="shared" si="632"/>
        <v>0</v>
      </c>
      <c r="BJ2903" s="54">
        <f t="shared" ref="BJ2903:BJ2966" si="645">IF($AI2903&gt;0,YEAR($AI2903),)</f>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44"/>
        <v>0</v>
      </c>
      <c r="BH2904" s="54">
        <f t="shared" si="637"/>
        <v>0</v>
      </c>
      <c r="BI2904" s="54">
        <f t="shared" si="632"/>
        <v>0</v>
      </c>
      <c r="BJ2904" s="54">
        <f t="shared" si="645"/>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44"/>
        <v>0</v>
      </c>
      <c r="BH2905" s="54">
        <f t="shared" si="637"/>
        <v>0</v>
      </c>
      <c r="BI2905" s="54">
        <f t="shared" si="632"/>
        <v>0</v>
      </c>
      <c r="BJ2905" s="54">
        <f t="shared" si="645"/>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si="644"/>
        <v>0</v>
      </c>
      <c r="BH2906" s="54">
        <f t="shared" si="637"/>
        <v>0</v>
      </c>
      <c r="BI2906" s="54">
        <f t="shared" si="632"/>
        <v>0</v>
      </c>
      <c r="BJ2906" s="54">
        <f t="shared" si="645"/>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4"/>
        <v>0</v>
      </c>
      <c r="BH2955" s="54">
        <f t="shared" si="637"/>
        <v>0</v>
      </c>
      <c r="BI2955" s="54">
        <f t="shared" ref="BI2955:BI3018" si="646">IF($AH2955&gt;0,YEAR($AH2955),)</f>
        <v>0</v>
      </c>
      <c r="BJ2955" s="54">
        <f t="shared" si="645"/>
        <v>0</v>
      </c>
      <c r="BK2955" s="54">
        <f t="shared" ref="BK2955:BK3018" si="647">IF($AJ2955&gt;0,YEAR($AJ2955),)</f>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ref="BS2955:BS3018" si="648">IF(BK2955&gt;0,"taip","ne")</f>
        <v>ne</v>
      </c>
    </row>
    <row r="2956" spans="2:71" x14ac:dyDescent="0.2">
      <c r="B2956" s="54" t="e">
        <f>VLOOKUP(E2956,'VPS1'!$J$10:$J$29,1,FALSE)</f>
        <v>#N/A</v>
      </c>
      <c r="C2956" s="131" t="str">
        <f t="shared" ref="C2956:C3019" si="649">LEFT(E2956,4)</f>
        <v/>
      </c>
      <c r="D2956" s="132"/>
      <c r="E2956" s="132"/>
      <c r="F2956" s="55"/>
      <c r="G2956" s="132"/>
      <c r="H2956" s="132"/>
      <c r="I2956" s="132"/>
      <c r="J2956" s="132"/>
      <c r="K2956" s="132"/>
      <c r="L2956" s="133"/>
      <c r="M2956" s="134"/>
      <c r="N2956" s="132"/>
      <c r="O2956" s="132"/>
      <c r="P2956" s="134" t="str">
        <f t="shared" ref="P2956:Q3019" si="650">IF($N2956="fizinis asmuo","užpildykite","nepildyti")</f>
        <v>nepildyti</v>
      </c>
      <c r="Q2956" s="135" t="str">
        <f t="shared" si="650"/>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4"/>
        <v>0</v>
      </c>
      <c r="BH2956" s="54">
        <f t="shared" ref="BH2956:BH3019" si="651">IF($AF2956&gt;0,YEAR($AF2956),)</f>
        <v>0</v>
      </c>
      <c r="BI2956" s="54">
        <f t="shared" si="646"/>
        <v>0</v>
      </c>
      <c r="BJ2956" s="54">
        <f t="shared" si="645"/>
        <v>0</v>
      </c>
      <c r="BK2956" s="54">
        <f t="shared" si="647"/>
        <v>0</v>
      </c>
      <c r="BL2956" s="54">
        <f t="shared" ref="BL2956:BL3019" si="652">IF($AK2956&gt;0,$AK2956,)</f>
        <v>0</v>
      </c>
      <c r="BM2956" s="54">
        <f t="shared" ref="BM2956:BM3019" si="653">IF($AL2956&gt;0,$AL2956,)</f>
        <v>0</v>
      </c>
      <c r="BN2956" s="54" t="str">
        <f t="shared" ref="BN2956:BN3019" si="654">IF(BH2956&gt;0,"taip","ne")</f>
        <v>ne</v>
      </c>
      <c r="BO2956" s="54" t="str">
        <f t="shared" ref="BO2956:BP3019" si="655">IF(BI2956&gt;0,"taip","ne")</f>
        <v>ne</v>
      </c>
      <c r="BP2956" s="54" t="str">
        <f t="shared" si="655"/>
        <v>ne</v>
      </c>
      <c r="BQ2956" s="54" t="str">
        <f t="shared" ref="BQ2956:BQ3019" si="656">IF(BL2956&gt;0,"taip","ne")</f>
        <v>ne</v>
      </c>
      <c r="BR2956" s="54" t="str">
        <f t="shared" ref="BR2956:BR3019" si="657">IF(BM2956&gt;0,"taip","ne")</f>
        <v>ne</v>
      </c>
      <c r="BS2956" s="54" t="str">
        <f t="shared" si="648"/>
        <v>ne</v>
      </c>
    </row>
    <row r="2957" spans="2:71" x14ac:dyDescent="0.2">
      <c r="B2957" s="54" t="e">
        <f>VLOOKUP(E2957,'VPS1'!$J$10:$J$29,1,FALSE)</f>
        <v>#N/A</v>
      </c>
      <c r="C2957" s="131" t="str">
        <f t="shared" si="649"/>
        <v/>
      </c>
      <c r="D2957" s="132"/>
      <c r="E2957" s="132"/>
      <c r="F2957" s="55"/>
      <c r="G2957" s="132"/>
      <c r="H2957" s="132"/>
      <c r="I2957" s="132"/>
      <c r="J2957" s="132"/>
      <c r="K2957" s="132"/>
      <c r="L2957" s="133"/>
      <c r="M2957" s="134"/>
      <c r="N2957" s="132"/>
      <c r="O2957" s="132"/>
      <c r="P2957" s="134" t="str">
        <f t="shared" si="650"/>
        <v>nepildyti</v>
      </c>
      <c r="Q2957" s="135" t="str">
        <f t="shared" si="650"/>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4"/>
        <v>0</v>
      </c>
      <c r="BH2957" s="54">
        <f t="shared" si="651"/>
        <v>0</v>
      </c>
      <c r="BI2957" s="54">
        <f t="shared" si="646"/>
        <v>0</v>
      </c>
      <c r="BJ2957" s="54">
        <f t="shared" si="645"/>
        <v>0</v>
      </c>
      <c r="BK2957" s="54">
        <f t="shared" si="647"/>
        <v>0</v>
      </c>
      <c r="BL2957" s="54">
        <f t="shared" si="652"/>
        <v>0</v>
      </c>
      <c r="BM2957" s="54">
        <f t="shared" si="653"/>
        <v>0</v>
      </c>
      <c r="BN2957" s="54" t="str">
        <f t="shared" si="654"/>
        <v>ne</v>
      </c>
      <c r="BO2957" s="54" t="str">
        <f t="shared" si="655"/>
        <v>ne</v>
      </c>
      <c r="BP2957" s="54" t="str">
        <f t="shared" si="655"/>
        <v>ne</v>
      </c>
      <c r="BQ2957" s="54" t="str">
        <f t="shared" si="656"/>
        <v>ne</v>
      </c>
      <c r="BR2957" s="54" t="str">
        <f t="shared" si="657"/>
        <v>ne</v>
      </c>
      <c r="BS2957" s="54" t="str">
        <f t="shared" si="648"/>
        <v>ne</v>
      </c>
    </row>
    <row r="2958" spans="2:71" x14ac:dyDescent="0.2">
      <c r="B2958" s="54" t="e">
        <f>VLOOKUP(E2958,'VPS1'!$J$10:$J$29,1,FALSE)</f>
        <v>#N/A</v>
      </c>
      <c r="C2958" s="131" t="str">
        <f t="shared" si="649"/>
        <v/>
      </c>
      <c r="D2958" s="132"/>
      <c r="E2958" s="132"/>
      <c r="F2958" s="55"/>
      <c r="G2958" s="132"/>
      <c r="H2958" s="132"/>
      <c r="I2958" s="132"/>
      <c r="J2958" s="132"/>
      <c r="K2958" s="132"/>
      <c r="L2958" s="133"/>
      <c r="M2958" s="134"/>
      <c r="N2958" s="132"/>
      <c r="O2958" s="132"/>
      <c r="P2958" s="134" t="str">
        <f t="shared" si="650"/>
        <v>nepildyti</v>
      </c>
      <c r="Q2958" s="135" t="str">
        <f t="shared" si="650"/>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4"/>
        <v>0</v>
      </c>
      <c r="BH2958" s="54">
        <f t="shared" si="651"/>
        <v>0</v>
      </c>
      <c r="BI2958" s="54">
        <f t="shared" si="646"/>
        <v>0</v>
      </c>
      <c r="BJ2958" s="54">
        <f t="shared" si="645"/>
        <v>0</v>
      </c>
      <c r="BK2958" s="54">
        <f t="shared" si="647"/>
        <v>0</v>
      </c>
      <c r="BL2958" s="54">
        <f t="shared" si="652"/>
        <v>0</v>
      </c>
      <c r="BM2958" s="54">
        <f t="shared" si="653"/>
        <v>0</v>
      </c>
      <c r="BN2958" s="54" t="str">
        <f t="shared" si="654"/>
        <v>ne</v>
      </c>
      <c r="BO2958" s="54" t="str">
        <f t="shared" si="655"/>
        <v>ne</v>
      </c>
      <c r="BP2958" s="54" t="str">
        <f t="shared" si="655"/>
        <v>ne</v>
      </c>
      <c r="BQ2958" s="54" t="str">
        <f t="shared" si="656"/>
        <v>ne</v>
      </c>
      <c r="BR2958" s="54" t="str">
        <f t="shared" si="657"/>
        <v>ne</v>
      </c>
      <c r="BS2958" s="54" t="str">
        <f t="shared" si="648"/>
        <v>ne</v>
      </c>
    </row>
    <row r="2959" spans="2:71" x14ac:dyDescent="0.2">
      <c r="B2959" s="54" t="e">
        <f>VLOOKUP(E2959,'VPS1'!$J$10:$J$29,1,FALSE)</f>
        <v>#N/A</v>
      </c>
      <c r="C2959" s="131" t="str">
        <f t="shared" si="649"/>
        <v/>
      </c>
      <c r="D2959" s="132"/>
      <c r="E2959" s="132"/>
      <c r="F2959" s="55"/>
      <c r="G2959" s="132"/>
      <c r="H2959" s="132"/>
      <c r="I2959" s="132"/>
      <c r="J2959" s="132"/>
      <c r="K2959" s="132"/>
      <c r="L2959" s="133"/>
      <c r="M2959" s="134"/>
      <c r="N2959" s="132"/>
      <c r="O2959" s="132"/>
      <c r="P2959" s="134" t="str">
        <f t="shared" si="650"/>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4"/>
        <v>0</v>
      </c>
      <c r="BH2959" s="54">
        <f t="shared" si="651"/>
        <v>0</v>
      </c>
      <c r="BI2959" s="54">
        <f t="shared" si="646"/>
        <v>0</v>
      </c>
      <c r="BJ2959" s="54">
        <f t="shared" si="645"/>
        <v>0</v>
      </c>
      <c r="BK2959" s="54">
        <f t="shared" si="647"/>
        <v>0</v>
      </c>
      <c r="BL2959" s="54">
        <f t="shared" si="652"/>
        <v>0</v>
      </c>
      <c r="BM2959" s="54">
        <f t="shared" si="653"/>
        <v>0</v>
      </c>
      <c r="BN2959" s="54" t="str">
        <f t="shared" si="654"/>
        <v>ne</v>
      </c>
      <c r="BO2959" s="54" t="str">
        <f t="shared" si="655"/>
        <v>ne</v>
      </c>
      <c r="BP2959" s="54" t="str">
        <f t="shared" si="655"/>
        <v>ne</v>
      </c>
      <c r="BQ2959" s="54" t="str">
        <f t="shared" si="656"/>
        <v>ne</v>
      </c>
      <c r="BR2959" s="54" t="str">
        <f t="shared" si="657"/>
        <v>ne</v>
      </c>
      <c r="BS2959" s="54" t="str">
        <f t="shared" si="648"/>
        <v>ne</v>
      </c>
    </row>
    <row r="2960" spans="2:71" x14ac:dyDescent="0.2">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ref="BG2967:BG3030" si="658">IF($F2967&gt;0,YEAR($F2967),)</f>
        <v>0</v>
      </c>
      <c r="BH2967" s="54">
        <f t="shared" si="651"/>
        <v>0</v>
      </c>
      <c r="BI2967" s="54">
        <f t="shared" si="646"/>
        <v>0</v>
      </c>
      <c r="BJ2967" s="54">
        <f t="shared" ref="BJ2967:BJ3030" si="659">IF($AI2967&gt;0,YEAR($AI2967),)</f>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58"/>
        <v>0</v>
      </c>
      <c r="BH2968" s="54">
        <f t="shared" si="651"/>
        <v>0</v>
      </c>
      <c r="BI2968" s="54">
        <f t="shared" si="646"/>
        <v>0</v>
      </c>
      <c r="BJ2968" s="54">
        <f t="shared" si="659"/>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58"/>
        <v>0</v>
      </c>
      <c r="BH2969" s="54">
        <f t="shared" si="651"/>
        <v>0</v>
      </c>
      <c r="BI2969" s="54">
        <f t="shared" si="646"/>
        <v>0</v>
      </c>
      <c r="BJ2969" s="54">
        <f t="shared" si="659"/>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si="658"/>
        <v>0</v>
      </c>
      <c r="BH2970" s="54">
        <f t="shared" si="651"/>
        <v>0</v>
      </c>
      <c r="BI2970" s="54">
        <f t="shared" si="646"/>
        <v>0</v>
      </c>
      <c r="BJ2970" s="54">
        <f t="shared" si="659"/>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8"/>
        <v>0</v>
      </c>
      <c r="BH3019" s="54">
        <f t="shared" si="651"/>
        <v>0</v>
      </c>
      <c r="BI3019" s="54">
        <f t="shared" ref="BI3019:BI3082" si="660">IF($AH3019&gt;0,YEAR($AH3019),)</f>
        <v>0</v>
      </c>
      <c r="BJ3019" s="54">
        <f t="shared" si="659"/>
        <v>0</v>
      </c>
      <c r="BK3019" s="54">
        <f t="shared" ref="BK3019:BK3082" si="661">IF($AJ3019&gt;0,YEAR($AJ3019),)</f>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ref="BS3019:BS3082" si="662">IF(BK3019&gt;0,"taip","ne")</f>
        <v>ne</v>
      </c>
    </row>
    <row r="3020" spans="2:71" x14ac:dyDescent="0.2">
      <c r="B3020" s="54" t="e">
        <f>VLOOKUP(E3020,'VPS1'!$J$10:$J$29,1,FALSE)</f>
        <v>#N/A</v>
      </c>
      <c r="C3020" s="131" t="str">
        <f t="shared" ref="C3020:C3083" si="663">LEFT(E3020,4)</f>
        <v/>
      </c>
      <c r="D3020" s="132"/>
      <c r="E3020" s="132"/>
      <c r="F3020" s="55"/>
      <c r="G3020" s="132"/>
      <c r="H3020" s="132"/>
      <c r="I3020" s="132"/>
      <c r="J3020" s="132"/>
      <c r="K3020" s="132"/>
      <c r="L3020" s="133"/>
      <c r="M3020" s="134"/>
      <c r="N3020" s="132"/>
      <c r="O3020" s="132"/>
      <c r="P3020" s="134" t="str">
        <f t="shared" ref="P3020:Q3083" si="664">IF($N3020="fizinis asmuo","užpildykite","nepildyti")</f>
        <v>nepildyti</v>
      </c>
      <c r="Q3020" s="135" t="str">
        <f t="shared" si="664"/>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8"/>
        <v>0</v>
      </c>
      <c r="BH3020" s="54">
        <f t="shared" ref="BH3020:BH3083" si="665">IF($AF3020&gt;0,YEAR($AF3020),)</f>
        <v>0</v>
      </c>
      <c r="BI3020" s="54">
        <f t="shared" si="660"/>
        <v>0</v>
      </c>
      <c r="BJ3020" s="54">
        <f t="shared" si="659"/>
        <v>0</v>
      </c>
      <c r="BK3020" s="54">
        <f t="shared" si="661"/>
        <v>0</v>
      </c>
      <c r="BL3020" s="54">
        <f t="shared" ref="BL3020:BL3083" si="666">IF($AK3020&gt;0,$AK3020,)</f>
        <v>0</v>
      </c>
      <c r="BM3020" s="54">
        <f t="shared" ref="BM3020:BM3083" si="667">IF($AL3020&gt;0,$AL3020,)</f>
        <v>0</v>
      </c>
      <c r="BN3020" s="54" t="str">
        <f t="shared" ref="BN3020:BN3083" si="668">IF(BH3020&gt;0,"taip","ne")</f>
        <v>ne</v>
      </c>
      <c r="BO3020" s="54" t="str">
        <f t="shared" ref="BO3020:BP3083" si="669">IF(BI3020&gt;0,"taip","ne")</f>
        <v>ne</v>
      </c>
      <c r="BP3020" s="54" t="str">
        <f t="shared" si="669"/>
        <v>ne</v>
      </c>
      <c r="BQ3020" s="54" t="str">
        <f t="shared" ref="BQ3020:BQ3083" si="670">IF(BL3020&gt;0,"taip","ne")</f>
        <v>ne</v>
      </c>
      <c r="BR3020" s="54" t="str">
        <f t="shared" ref="BR3020:BR3083" si="671">IF(BM3020&gt;0,"taip","ne")</f>
        <v>ne</v>
      </c>
      <c r="BS3020" s="54" t="str">
        <f t="shared" si="662"/>
        <v>ne</v>
      </c>
    </row>
    <row r="3021" spans="2:71" x14ac:dyDescent="0.2">
      <c r="B3021" s="54" t="e">
        <f>VLOOKUP(E3021,'VPS1'!$J$10:$J$29,1,FALSE)</f>
        <v>#N/A</v>
      </c>
      <c r="C3021" s="131" t="str">
        <f t="shared" si="663"/>
        <v/>
      </c>
      <c r="D3021" s="132"/>
      <c r="E3021" s="132"/>
      <c r="F3021" s="55"/>
      <c r="G3021" s="132"/>
      <c r="H3021" s="132"/>
      <c r="I3021" s="132"/>
      <c r="J3021" s="132"/>
      <c r="K3021" s="132"/>
      <c r="L3021" s="133"/>
      <c r="M3021" s="134"/>
      <c r="N3021" s="132"/>
      <c r="O3021" s="132"/>
      <c r="P3021" s="134" t="str">
        <f t="shared" si="664"/>
        <v>nepildyti</v>
      </c>
      <c r="Q3021" s="135" t="str">
        <f t="shared" si="664"/>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8"/>
        <v>0</v>
      </c>
      <c r="BH3021" s="54">
        <f t="shared" si="665"/>
        <v>0</v>
      </c>
      <c r="BI3021" s="54">
        <f t="shared" si="660"/>
        <v>0</v>
      </c>
      <c r="BJ3021" s="54">
        <f t="shared" si="659"/>
        <v>0</v>
      </c>
      <c r="BK3021" s="54">
        <f t="shared" si="661"/>
        <v>0</v>
      </c>
      <c r="BL3021" s="54">
        <f t="shared" si="666"/>
        <v>0</v>
      </c>
      <c r="BM3021" s="54">
        <f t="shared" si="667"/>
        <v>0</v>
      </c>
      <c r="BN3021" s="54" t="str">
        <f t="shared" si="668"/>
        <v>ne</v>
      </c>
      <c r="BO3021" s="54" t="str">
        <f t="shared" si="669"/>
        <v>ne</v>
      </c>
      <c r="BP3021" s="54" t="str">
        <f t="shared" si="669"/>
        <v>ne</v>
      </c>
      <c r="BQ3021" s="54" t="str">
        <f t="shared" si="670"/>
        <v>ne</v>
      </c>
      <c r="BR3021" s="54" t="str">
        <f t="shared" si="671"/>
        <v>ne</v>
      </c>
      <c r="BS3021" s="54" t="str">
        <f t="shared" si="662"/>
        <v>ne</v>
      </c>
    </row>
    <row r="3022" spans="2:71" x14ac:dyDescent="0.2">
      <c r="B3022" s="54" t="e">
        <f>VLOOKUP(E3022,'VPS1'!$J$10:$J$29,1,FALSE)</f>
        <v>#N/A</v>
      </c>
      <c r="C3022" s="131" t="str">
        <f t="shared" si="663"/>
        <v/>
      </c>
      <c r="D3022" s="132"/>
      <c r="E3022" s="132"/>
      <c r="F3022" s="55"/>
      <c r="G3022" s="132"/>
      <c r="H3022" s="132"/>
      <c r="I3022" s="132"/>
      <c r="J3022" s="132"/>
      <c r="K3022" s="132"/>
      <c r="L3022" s="133"/>
      <c r="M3022" s="134"/>
      <c r="N3022" s="132"/>
      <c r="O3022" s="132"/>
      <c r="P3022" s="134" t="str">
        <f t="shared" si="664"/>
        <v>nepildyti</v>
      </c>
      <c r="Q3022" s="135" t="str">
        <f t="shared" si="664"/>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8"/>
        <v>0</v>
      </c>
      <c r="BH3022" s="54">
        <f t="shared" si="665"/>
        <v>0</v>
      </c>
      <c r="BI3022" s="54">
        <f t="shared" si="660"/>
        <v>0</v>
      </c>
      <c r="BJ3022" s="54">
        <f t="shared" si="659"/>
        <v>0</v>
      </c>
      <c r="BK3022" s="54">
        <f t="shared" si="661"/>
        <v>0</v>
      </c>
      <c r="BL3022" s="54">
        <f t="shared" si="666"/>
        <v>0</v>
      </c>
      <c r="BM3022" s="54">
        <f t="shared" si="667"/>
        <v>0</v>
      </c>
      <c r="BN3022" s="54" t="str">
        <f t="shared" si="668"/>
        <v>ne</v>
      </c>
      <c r="BO3022" s="54" t="str">
        <f t="shared" si="669"/>
        <v>ne</v>
      </c>
      <c r="BP3022" s="54" t="str">
        <f t="shared" si="669"/>
        <v>ne</v>
      </c>
      <c r="BQ3022" s="54" t="str">
        <f t="shared" si="670"/>
        <v>ne</v>
      </c>
      <c r="BR3022" s="54" t="str">
        <f t="shared" si="671"/>
        <v>ne</v>
      </c>
      <c r="BS3022" s="54" t="str">
        <f t="shared" si="662"/>
        <v>ne</v>
      </c>
    </row>
    <row r="3023" spans="2:71" x14ac:dyDescent="0.2">
      <c r="B3023" s="54" t="e">
        <f>VLOOKUP(E3023,'VPS1'!$J$10:$J$29,1,FALSE)</f>
        <v>#N/A</v>
      </c>
      <c r="C3023" s="131" t="str">
        <f t="shared" si="663"/>
        <v/>
      </c>
      <c r="D3023" s="132"/>
      <c r="E3023" s="132"/>
      <c r="F3023" s="55"/>
      <c r="G3023" s="132"/>
      <c r="H3023" s="132"/>
      <c r="I3023" s="132"/>
      <c r="J3023" s="132"/>
      <c r="K3023" s="132"/>
      <c r="L3023" s="133"/>
      <c r="M3023" s="134"/>
      <c r="N3023" s="132"/>
      <c r="O3023" s="132"/>
      <c r="P3023" s="134" t="str">
        <f t="shared" si="664"/>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8"/>
        <v>0</v>
      </c>
      <c r="BH3023" s="54">
        <f t="shared" si="665"/>
        <v>0</v>
      </c>
      <c r="BI3023" s="54">
        <f t="shared" si="660"/>
        <v>0</v>
      </c>
      <c r="BJ3023" s="54">
        <f t="shared" si="659"/>
        <v>0</v>
      </c>
      <c r="BK3023" s="54">
        <f t="shared" si="661"/>
        <v>0</v>
      </c>
      <c r="BL3023" s="54">
        <f t="shared" si="666"/>
        <v>0</v>
      </c>
      <c r="BM3023" s="54">
        <f t="shared" si="667"/>
        <v>0</v>
      </c>
      <c r="BN3023" s="54" t="str">
        <f t="shared" si="668"/>
        <v>ne</v>
      </c>
      <c r="BO3023" s="54" t="str">
        <f t="shared" si="669"/>
        <v>ne</v>
      </c>
      <c r="BP3023" s="54" t="str">
        <f t="shared" si="669"/>
        <v>ne</v>
      </c>
      <c r="BQ3023" s="54" t="str">
        <f t="shared" si="670"/>
        <v>ne</v>
      </c>
      <c r="BR3023" s="54" t="str">
        <f t="shared" si="671"/>
        <v>ne</v>
      </c>
      <c r="BS3023" s="54" t="str">
        <f t="shared" si="662"/>
        <v>ne</v>
      </c>
    </row>
    <row r="3024" spans="2:71" x14ac:dyDescent="0.2">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ref="BG3031:BG3094" si="672">IF($F3031&gt;0,YEAR($F3031),)</f>
        <v>0</v>
      </c>
      <c r="BH3031" s="54">
        <f t="shared" si="665"/>
        <v>0</v>
      </c>
      <c r="BI3031" s="54">
        <f t="shared" si="660"/>
        <v>0</v>
      </c>
      <c r="BJ3031" s="54">
        <f t="shared" ref="BJ3031:BJ3094" si="673">IF($AI3031&gt;0,YEAR($AI3031),)</f>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72"/>
        <v>0</v>
      </c>
      <c r="BH3032" s="54">
        <f t="shared" si="665"/>
        <v>0</v>
      </c>
      <c r="BI3032" s="54">
        <f t="shared" si="660"/>
        <v>0</v>
      </c>
      <c r="BJ3032" s="54">
        <f t="shared" si="673"/>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72"/>
        <v>0</v>
      </c>
      <c r="BH3033" s="54">
        <f t="shared" si="665"/>
        <v>0</v>
      </c>
      <c r="BI3033" s="54">
        <f t="shared" si="660"/>
        <v>0</v>
      </c>
      <c r="BJ3033" s="54">
        <f t="shared" si="673"/>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si="672"/>
        <v>0</v>
      </c>
      <c r="BH3034" s="54">
        <f t="shared" si="665"/>
        <v>0</v>
      </c>
      <c r="BI3034" s="54">
        <f t="shared" si="660"/>
        <v>0</v>
      </c>
      <c r="BJ3034" s="54">
        <f t="shared" si="673"/>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2"/>
        <v>0</v>
      </c>
      <c r="BH3083" s="54">
        <f t="shared" si="665"/>
        <v>0</v>
      </c>
      <c r="BI3083" s="54">
        <f t="shared" ref="BI3083:BI3146" si="674">IF($AH3083&gt;0,YEAR($AH3083),)</f>
        <v>0</v>
      </c>
      <c r="BJ3083" s="54">
        <f t="shared" si="673"/>
        <v>0</v>
      </c>
      <c r="BK3083" s="54">
        <f t="shared" ref="BK3083:BK3146" si="675">IF($AJ3083&gt;0,YEAR($AJ3083),)</f>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ref="BS3083:BS3146" si="676">IF(BK3083&gt;0,"taip","ne")</f>
        <v>ne</v>
      </c>
    </row>
    <row r="3084" spans="2:71" x14ac:dyDescent="0.2">
      <c r="B3084" s="54" t="e">
        <f>VLOOKUP(E3084,'VPS1'!$J$10:$J$29,1,FALSE)</f>
        <v>#N/A</v>
      </c>
      <c r="C3084" s="131" t="str">
        <f t="shared" ref="C3084:C3147" si="677">LEFT(E3084,4)</f>
        <v/>
      </c>
      <c r="D3084" s="132"/>
      <c r="E3084" s="132"/>
      <c r="F3084" s="55"/>
      <c r="G3084" s="132"/>
      <c r="H3084" s="132"/>
      <c r="I3084" s="132"/>
      <c r="J3084" s="132"/>
      <c r="K3084" s="132"/>
      <c r="L3084" s="133"/>
      <c r="M3084" s="134"/>
      <c r="N3084" s="132"/>
      <c r="O3084" s="132"/>
      <c r="P3084" s="134" t="str">
        <f t="shared" ref="P3084:Q3147" si="678">IF($N3084="fizinis asmuo","užpildykite","nepildyti")</f>
        <v>nepildyti</v>
      </c>
      <c r="Q3084" s="135" t="str">
        <f t="shared" si="678"/>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2"/>
        <v>0</v>
      </c>
      <c r="BH3084" s="54">
        <f t="shared" ref="BH3084:BH3147" si="679">IF($AF3084&gt;0,YEAR($AF3084),)</f>
        <v>0</v>
      </c>
      <c r="BI3084" s="54">
        <f t="shared" si="674"/>
        <v>0</v>
      </c>
      <c r="BJ3084" s="54">
        <f t="shared" si="673"/>
        <v>0</v>
      </c>
      <c r="BK3084" s="54">
        <f t="shared" si="675"/>
        <v>0</v>
      </c>
      <c r="BL3084" s="54">
        <f t="shared" ref="BL3084:BL3147" si="680">IF($AK3084&gt;0,$AK3084,)</f>
        <v>0</v>
      </c>
      <c r="BM3084" s="54">
        <f t="shared" ref="BM3084:BM3147" si="681">IF($AL3084&gt;0,$AL3084,)</f>
        <v>0</v>
      </c>
      <c r="BN3084" s="54" t="str">
        <f t="shared" ref="BN3084:BN3147" si="682">IF(BH3084&gt;0,"taip","ne")</f>
        <v>ne</v>
      </c>
      <c r="BO3084" s="54" t="str">
        <f t="shared" ref="BO3084:BP3147" si="683">IF(BI3084&gt;0,"taip","ne")</f>
        <v>ne</v>
      </c>
      <c r="BP3084" s="54" t="str">
        <f t="shared" si="683"/>
        <v>ne</v>
      </c>
      <c r="BQ3084" s="54" t="str">
        <f t="shared" ref="BQ3084:BQ3147" si="684">IF(BL3084&gt;0,"taip","ne")</f>
        <v>ne</v>
      </c>
      <c r="BR3084" s="54" t="str">
        <f t="shared" ref="BR3084:BR3147" si="685">IF(BM3084&gt;0,"taip","ne")</f>
        <v>ne</v>
      </c>
      <c r="BS3084" s="54" t="str">
        <f t="shared" si="676"/>
        <v>ne</v>
      </c>
    </row>
    <row r="3085" spans="2:71" x14ac:dyDescent="0.2">
      <c r="B3085" s="54" t="e">
        <f>VLOOKUP(E3085,'VPS1'!$J$10:$J$29,1,FALSE)</f>
        <v>#N/A</v>
      </c>
      <c r="C3085" s="131" t="str">
        <f t="shared" si="677"/>
        <v/>
      </c>
      <c r="D3085" s="132"/>
      <c r="E3085" s="132"/>
      <c r="F3085" s="55"/>
      <c r="G3085" s="132"/>
      <c r="H3085" s="132"/>
      <c r="I3085" s="132"/>
      <c r="J3085" s="132"/>
      <c r="K3085" s="132"/>
      <c r="L3085" s="133"/>
      <c r="M3085" s="134"/>
      <c r="N3085" s="132"/>
      <c r="O3085" s="132"/>
      <c r="P3085" s="134" t="str">
        <f t="shared" si="678"/>
        <v>nepildyti</v>
      </c>
      <c r="Q3085" s="135" t="str">
        <f t="shared" si="678"/>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2"/>
        <v>0</v>
      </c>
      <c r="BH3085" s="54">
        <f t="shared" si="679"/>
        <v>0</v>
      </c>
      <c r="BI3085" s="54">
        <f t="shared" si="674"/>
        <v>0</v>
      </c>
      <c r="BJ3085" s="54">
        <f t="shared" si="673"/>
        <v>0</v>
      </c>
      <c r="BK3085" s="54">
        <f t="shared" si="675"/>
        <v>0</v>
      </c>
      <c r="BL3085" s="54">
        <f t="shared" si="680"/>
        <v>0</v>
      </c>
      <c r="BM3085" s="54">
        <f t="shared" si="681"/>
        <v>0</v>
      </c>
      <c r="BN3085" s="54" t="str">
        <f t="shared" si="682"/>
        <v>ne</v>
      </c>
      <c r="BO3085" s="54" t="str">
        <f t="shared" si="683"/>
        <v>ne</v>
      </c>
      <c r="BP3085" s="54" t="str">
        <f t="shared" si="683"/>
        <v>ne</v>
      </c>
      <c r="BQ3085" s="54" t="str">
        <f t="shared" si="684"/>
        <v>ne</v>
      </c>
      <c r="BR3085" s="54" t="str">
        <f t="shared" si="685"/>
        <v>ne</v>
      </c>
      <c r="BS3085" s="54" t="str">
        <f t="shared" si="676"/>
        <v>ne</v>
      </c>
    </row>
    <row r="3086" spans="2:71" x14ac:dyDescent="0.2">
      <c r="B3086" s="54" t="e">
        <f>VLOOKUP(E3086,'VPS1'!$J$10:$J$29,1,FALSE)</f>
        <v>#N/A</v>
      </c>
      <c r="C3086" s="131" t="str">
        <f t="shared" si="677"/>
        <v/>
      </c>
      <c r="D3086" s="132"/>
      <c r="E3086" s="132"/>
      <c r="F3086" s="55"/>
      <c r="G3086" s="132"/>
      <c r="H3086" s="132"/>
      <c r="I3086" s="132"/>
      <c r="J3086" s="132"/>
      <c r="K3086" s="132"/>
      <c r="L3086" s="133"/>
      <c r="M3086" s="134"/>
      <c r="N3086" s="132"/>
      <c r="O3086" s="132"/>
      <c r="P3086" s="134" t="str">
        <f t="shared" si="678"/>
        <v>nepildyti</v>
      </c>
      <c r="Q3086" s="135" t="str">
        <f t="shared" si="678"/>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2"/>
        <v>0</v>
      </c>
      <c r="BH3086" s="54">
        <f t="shared" si="679"/>
        <v>0</v>
      </c>
      <c r="BI3086" s="54">
        <f t="shared" si="674"/>
        <v>0</v>
      </c>
      <c r="BJ3086" s="54">
        <f t="shared" si="673"/>
        <v>0</v>
      </c>
      <c r="BK3086" s="54">
        <f t="shared" si="675"/>
        <v>0</v>
      </c>
      <c r="BL3086" s="54">
        <f t="shared" si="680"/>
        <v>0</v>
      </c>
      <c r="BM3086" s="54">
        <f t="shared" si="681"/>
        <v>0</v>
      </c>
      <c r="BN3086" s="54" t="str">
        <f t="shared" si="682"/>
        <v>ne</v>
      </c>
      <c r="BO3086" s="54" t="str">
        <f t="shared" si="683"/>
        <v>ne</v>
      </c>
      <c r="BP3086" s="54" t="str">
        <f t="shared" si="683"/>
        <v>ne</v>
      </c>
      <c r="BQ3086" s="54" t="str">
        <f t="shared" si="684"/>
        <v>ne</v>
      </c>
      <c r="BR3086" s="54" t="str">
        <f t="shared" si="685"/>
        <v>ne</v>
      </c>
      <c r="BS3086" s="54" t="str">
        <f t="shared" si="676"/>
        <v>ne</v>
      </c>
    </row>
    <row r="3087" spans="2:71" x14ac:dyDescent="0.2">
      <c r="B3087" s="54" t="e">
        <f>VLOOKUP(E3087,'VPS1'!$J$10:$J$29,1,FALSE)</f>
        <v>#N/A</v>
      </c>
      <c r="C3087" s="131" t="str">
        <f t="shared" si="677"/>
        <v/>
      </c>
      <c r="D3087" s="132"/>
      <c r="E3087" s="132"/>
      <c r="F3087" s="55"/>
      <c r="G3087" s="132"/>
      <c r="H3087" s="132"/>
      <c r="I3087" s="132"/>
      <c r="J3087" s="132"/>
      <c r="K3087" s="132"/>
      <c r="L3087" s="133"/>
      <c r="M3087" s="134"/>
      <c r="N3087" s="132"/>
      <c r="O3087" s="132"/>
      <c r="P3087" s="134" t="str">
        <f t="shared" si="678"/>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2"/>
        <v>0</v>
      </c>
      <c r="BH3087" s="54">
        <f t="shared" si="679"/>
        <v>0</v>
      </c>
      <c r="BI3087" s="54">
        <f t="shared" si="674"/>
        <v>0</v>
      </c>
      <c r="BJ3087" s="54">
        <f t="shared" si="673"/>
        <v>0</v>
      </c>
      <c r="BK3087" s="54">
        <f t="shared" si="675"/>
        <v>0</v>
      </c>
      <c r="BL3087" s="54">
        <f t="shared" si="680"/>
        <v>0</v>
      </c>
      <c r="BM3087" s="54">
        <f t="shared" si="681"/>
        <v>0</v>
      </c>
      <c r="BN3087" s="54" t="str">
        <f t="shared" si="682"/>
        <v>ne</v>
      </c>
      <c r="BO3087" s="54" t="str">
        <f t="shared" si="683"/>
        <v>ne</v>
      </c>
      <c r="BP3087" s="54" t="str">
        <f t="shared" si="683"/>
        <v>ne</v>
      </c>
      <c r="BQ3087" s="54" t="str">
        <f t="shared" si="684"/>
        <v>ne</v>
      </c>
      <c r="BR3087" s="54" t="str">
        <f t="shared" si="685"/>
        <v>ne</v>
      </c>
      <c r="BS3087" s="54" t="str">
        <f t="shared" si="676"/>
        <v>ne</v>
      </c>
    </row>
    <row r="3088" spans="2:71" x14ac:dyDescent="0.2">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ref="BG3095:BG3158" si="686">IF($F3095&gt;0,YEAR($F3095),)</f>
        <v>0</v>
      </c>
      <c r="BH3095" s="54">
        <f t="shared" si="679"/>
        <v>0</v>
      </c>
      <c r="BI3095" s="54">
        <f t="shared" si="674"/>
        <v>0</v>
      </c>
      <c r="BJ3095" s="54">
        <f t="shared" ref="BJ3095:BJ3158" si="687">IF($AI3095&gt;0,YEAR($AI3095),)</f>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86"/>
        <v>0</v>
      </c>
      <c r="BH3096" s="54">
        <f t="shared" si="679"/>
        <v>0</v>
      </c>
      <c r="BI3096" s="54">
        <f t="shared" si="674"/>
        <v>0</v>
      </c>
      <c r="BJ3096" s="54">
        <f t="shared" si="687"/>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86"/>
        <v>0</v>
      </c>
      <c r="BH3097" s="54">
        <f t="shared" si="679"/>
        <v>0</v>
      </c>
      <c r="BI3097" s="54">
        <f t="shared" si="674"/>
        <v>0</v>
      </c>
      <c r="BJ3097" s="54">
        <f t="shared" si="687"/>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si="686"/>
        <v>0</v>
      </c>
      <c r="BH3098" s="54">
        <f t="shared" si="679"/>
        <v>0</v>
      </c>
      <c r="BI3098" s="54">
        <f t="shared" si="674"/>
        <v>0</v>
      </c>
      <c r="BJ3098" s="54">
        <f t="shared" si="687"/>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6"/>
        <v>0</v>
      </c>
      <c r="BH3147" s="54">
        <f t="shared" si="679"/>
        <v>0</v>
      </c>
      <c r="BI3147" s="54">
        <f t="shared" ref="BI3147:BI3210" si="688">IF($AH3147&gt;0,YEAR($AH3147),)</f>
        <v>0</v>
      </c>
      <c r="BJ3147" s="54">
        <f t="shared" si="687"/>
        <v>0</v>
      </c>
      <c r="BK3147" s="54">
        <f t="shared" ref="BK3147:BK3210" si="689">IF($AJ3147&gt;0,YEAR($AJ3147),)</f>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ref="BS3147:BS3210" si="690">IF(BK3147&gt;0,"taip","ne")</f>
        <v>ne</v>
      </c>
    </row>
    <row r="3148" spans="2:71" x14ac:dyDescent="0.2">
      <c r="B3148" s="54" t="e">
        <f>VLOOKUP(E3148,'VPS1'!$J$10:$J$29,1,FALSE)</f>
        <v>#N/A</v>
      </c>
      <c r="C3148" s="131" t="str">
        <f t="shared" ref="C3148:C3211" si="691">LEFT(E3148,4)</f>
        <v/>
      </c>
      <c r="D3148" s="132"/>
      <c r="E3148" s="132"/>
      <c r="F3148" s="55"/>
      <c r="G3148" s="132"/>
      <c r="H3148" s="132"/>
      <c r="I3148" s="132"/>
      <c r="J3148" s="132"/>
      <c r="K3148" s="132"/>
      <c r="L3148" s="133"/>
      <c r="M3148" s="134"/>
      <c r="N3148" s="132"/>
      <c r="O3148" s="132"/>
      <c r="P3148" s="134" t="str">
        <f t="shared" ref="P3148:Q3211" si="692">IF($N3148="fizinis asmuo","užpildykite","nepildyti")</f>
        <v>nepildyti</v>
      </c>
      <c r="Q3148" s="135" t="str">
        <f t="shared" si="692"/>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6"/>
        <v>0</v>
      </c>
      <c r="BH3148" s="54">
        <f t="shared" ref="BH3148:BH3211" si="693">IF($AF3148&gt;0,YEAR($AF3148),)</f>
        <v>0</v>
      </c>
      <c r="BI3148" s="54">
        <f t="shared" si="688"/>
        <v>0</v>
      </c>
      <c r="BJ3148" s="54">
        <f t="shared" si="687"/>
        <v>0</v>
      </c>
      <c r="BK3148" s="54">
        <f t="shared" si="689"/>
        <v>0</v>
      </c>
      <c r="BL3148" s="54">
        <f t="shared" ref="BL3148:BL3211" si="694">IF($AK3148&gt;0,$AK3148,)</f>
        <v>0</v>
      </c>
      <c r="BM3148" s="54">
        <f t="shared" ref="BM3148:BM3211" si="695">IF($AL3148&gt;0,$AL3148,)</f>
        <v>0</v>
      </c>
      <c r="BN3148" s="54" t="str">
        <f t="shared" ref="BN3148:BN3211" si="696">IF(BH3148&gt;0,"taip","ne")</f>
        <v>ne</v>
      </c>
      <c r="BO3148" s="54" t="str">
        <f t="shared" ref="BO3148:BP3211" si="697">IF(BI3148&gt;0,"taip","ne")</f>
        <v>ne</v>
      </c>
      <c r="BP3148" s="54" t="str">
        <f t="shared" si="697"/>
        <v>ne</v>
      </c>
      <c r="BQ3148" s="54" t="str">
        <f t="shared" ref="BQ3148:BQ3211" si="698">IF(BL3148&gt;0,"taip","ne")</f>
        <v>ne</v>
      </c>
      <c r="BR3148" s="54" t="str">
        <f t="shared" ref="BR3148:BR3211" si="699">IF(BM3148&gt;0,"taip","ne")</f>
        <v>ne</v>
      </c>
      <c r="BS3148" s="54" t="str">
        <f t="shared" si="690"/>
        <v>ne</v>
      </c>
    </row>
    <row r="3149" spans="2:71" x14ac:dyDescent="0.2">
      <c r="B3149" s="54" t="e">
        <f>VLOOKUP(E3149,'VPS1'!$J$10:$J$29,1,FALSE)</f>
        <v>#N/A</v>
      </c>
      <c r="C3149" s="131" t="str">
        <f t="shared" si="691"/>
        <v/>
      </c>
      <c r="D3149" s="132"/>
      <c r="E3149" s="132"/>
      <c r="F3149" s="55"/>
      <c r="G3149" s="132"/>
      <c r="H3149" s="132"/>
      <c r="I3149" s="132"/>
      <c r="J3149" s="132"/>
      <c r="K3149" s="132"/>
      <c r="L3149" s="133"/>
      <c r="M3149" s="134"/>
      <c r="N3149" s="132"/>
      <c r="O3149" s="132"/>
      <c r="P3149" s="134" t="str">
        <f t="shared" si="692"/>
        <v>nepildyti</v>
      </c>
      <c r="Q3149" s="135" t="str">
        <f t="shared" si="692"/>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6"/>
        <v>0</v>
      </c>
      <c r="BH3149" s="54">
        <f t="shared" si="693"/>
        <v>0</v>
      </c>
      <c r="BI3149" s="54">
        <f t="shared" si="688"/>
        <v>0</v>
      </c>
      <c r="BJ3149" s="54">
        <f t="shared" si="687"/>
        <v>0</v>
      </c>
      <c r="BK3149" s="54">
        <f t="shared" si="689"/>
        <v>0</v>
      </c>
      <c r="BL3149" s="54">
        <f t="shared" si="694"/>
        <v>0</v>
      </c>
      <c r="BM3149" s="54">
        <f t="shared" si="695"/>
        <v>0</v>
      </c>
      <c r="BN3149" s="54" t="str">
        <f t="shared" si="696"/>
        <v>ne</v>
      </c>
      <c r="BO3149" s="54" t="str">
        <f t="shared" si="697"/>
        <v>ne</v>
      </c>
      <c r="BP3149" s="54" t="str">
        <f t="shared" si="697"/>
        <v>ne</v>
      </c>
      <c r="BQ3149" s="54" t="str">
        <f t="shared" si="698"/>
        <v>ne</v>
      </c>
      <c r="BR3149" s="54" t="str">
        <f t="shared" si="699"/>
        <v>ne</v>
      </c>
      <c r="BS3149" s="54" t="str">
        <f t="shared" si="690"/>
        <v>ne</v>
      </c>
    </row>
    <row r="3150" spans="2:71" x14ac:dyDescent="0.2">
      <c r="B3150" s="54" t="e">
        <f>VLOOKUP(E3150,'VPS1'!$J$10:$J$29,1,FALSE)</f>
        <v>#N/A</v>
      </c>
      <c r="C3150" s="131" t="str">
        <f t="shared" si="691"/>
        <v/>
      </c>
      <c r="D3150" s="132"/>
      <c r="E3150" s="132"/>
      <c r="F3150" s="55"/>
      <c r="G3150" s="132"/>
      <c r="H3150" s="132"/>
      <c r="I3150" s="132"/>
      <c r="J3150" s="132"/>
      <c r="K3150" s="132"/>
      <c r="L3150" s="133"/>
      <c r="M3150" s="134"/>
      <c r="N3150" s="132"/>
      <c r="O3150" s="132"/>
      <c r="P3150" s="134" t="str">
        <f t="shared" si="692"/>
        <v>nepildyti</v>
      </c>
      <c r="Q3150" s="135" t="str">
        <f t="shared" si="692"/>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6"/>
        <v>0</v>
      </c>
      <c r="BH3150" s="54">
        <f t="shared" si="693"/>
        <v>0</v>
      </c>
      <c r="BI3150" s="54">
        <f t="shared" si="688"/>
        <v>0</v>
      </c>
      <c r="BJ3150" s="54">
        <f t="shared" si="687"/>
        <v>0</v>
      </c>
      <c r="BK3150" s="54">
        <f t="shared" si="689"/>
        <v>0</v>
      </c>
      <c r="BL3150" s="54">
        <f t="shared" si="694"/>
        <v>0</v>
      </c>
      <c r="BM3150" s="54">
        <f t="shared" si="695"/>
        <v>0</v>
      </c>
      <c r="BN3150" s="54" t="str">
        <f t="shared" si="696"/>
        <v>ne</v>
      </c>
      <c r="BO3150" s="54" t="str">
        <f t="shared" si="697"/>
        <v>ne</v>
      </c>
      <c r="BP3150" s="54" t="str">
        <f t="shared" si="697"/>
        <v>ne</v>
      </c>
      <c r="BQ3150" s="54" t="str">
        <f t="shared" si="698"/>
        <v>ne</v>
      </c>
      <c r="BR3150" s="54" t="str">
        <f t="shared" si="699"/>
        <v>ne</v>
      </c>
      <c r="BS3150" s="54" t="str">
        <f t="shared" si="690"/>
        <v>ne</v>
      </c>
    </row>
    <row r="3151" spans="2:71" x14ac:dyDescent="0.2">
      <c r="B3151" s="54" t="e">
        <f>VLOOKUP(E3151,'VPS1'!$J$10:$J$29,1,FALSE)</f>
        <v>#N/A</v>
      </c>
      <c r="C3151" s="131" t="str">
        <f t="shared" si="691"/>
        <v/>
      </c>
      <c r="D3151" s="132"/>
      <c r="E3151" s="132"/>
      <c r="F3151" s="55"/>
      <c r="G3151" s="132"/>
      <c r="H3151" s="132"/>
      <c r="I3151" s="132"/>
      <c r="J3151" s="132"/>
      <c r="K3151" s="132"/>
      <c r="L3151" s="133"/>
      <c r="M3151" s="134"/>
      <c r="N3151" s="132"/>
      <c r="O3151" s="132"/>
      <c r="P3151" s="134" t="str">
        <f t="shared" si="692"/>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6"/>
        <v>0</v>
      </c>
      <c r="BH3151" s="54">
        <f t="shared" si="693"/>
        <v>0</v>
      </c>
      <c r="BI3151" s="54">
        <f t="shared" si="688"/>
        <v>0</v>
      </c>
      <c r="BJ3151" s="54">
        <f t="shared" si="687"/>
        <v>0</v>
      </c>
      <c r="BK3151" s="54">
        <f t="shared" si="689"/>
        <v>0</v>
      </c>
      <c r="BL3151" s="54">
        <f t="shared" si="694"/>
        <v>0</v>
      </c>
      <c r="BM3151" s="54">
        <f t="shared" si="695"/>
        <v>0</v>
      </c>
      <c r="BN3151" s="54" t="str">
        <f t="shared" si="696"/>
        <v>ne</v>
      </c>
      <c r="BO3151" s="54" t="str">
        <f t="shared" si="697"/>
        <v>ne</v>
      </c>
      <c r="BP3151" s="54" t="str">
        <f t="shared" si="697"/>
        <v>ne</v>
      </c>
      <c r="BQ3151" s="54" t="str">
        <f t="shared" si="698"/>
        <v>ne</v>
      </c>
      <c r="BR3151" s="54" t="str">
        <f t="shared" si="699"/>
        <v>ne</v>
      </c>
      <c r="BS3151" s="54" t="str">
        <f t="shared" si="690"/>
        <v>ne</v>
      </c>
    </row>
    <row r="3152" spans="2:71" x14ac:dyDescent="0.2">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ref="BG3159:BG3222" si="700">IF($F3159&gt;0,YEAR($F3159),)</f>
        <v>0</v>
      </c>
      <c r="BH3159" s="54">
        <f t="shared" si="693"/>
        <v>0</v>
      </c>
      <c r="BI3159" s="54">
        <f t="shared" si="688"/>
        <v>0</v>
      </c>
      <c r="BJ3159" s="54">
        <f t="shared" ref="BJ3159:BJ3222" si="701">IF($AI3159&gt;0,YEAR($AI3159),)</f>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700"/>
        <v>0</v>
      </c>
      <c r="BH3160" s="54">
        <f t="shared" si="693"/>
        <v>0</v>
      </c>
      <c r="BI3160" s="54">
        <f t="shared" si="688"/>
        <v>0</v>
      </c>
      <c r="BJ3160" s="54">
        <f t="shared" si="701"/>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700"/>
        <v>0</v>
      </c>
      <c r="BH3161" s="54">
        <f t="shared" si="693"/>
        <v>0</v>
      </c>
      <c r="BI3161" s="54">
        <f t="shared" si="688"/>
        <v>0</v>
      </c>
      <c r="BJ3161" s="54">
        <f t="shared" si="701"/>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si="700"/>
        <v>0</v>
      </c>
      <c r="BH3162" s="54">
        <f t="shared" si="693"/>
        <v>0</v>
      </c>
      <c r="BI3162" s="54">
        <f t="shared" si="688"/>
        <v>0</v>
      </c>
      <c r="BJ3162" s="54">
        <f t="shared" si="701"/>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0"/>
        <v>0</v>
      </c>
      <c r="BH3211" s="54">
        <f t="shared" si="693"/>
        <v>0</v>
      </c>
      <c r="BI3211" s="54">
        <f t="shared" ref="BI3211:BI3274" si="702">IF($AH3211&gt;0,YEAR($AH3211),)</f>
        <v>0</v>
      </c>
      <c r="BJ3211" s="54">
        <f t="shared" si="701"/>
        <v>0</v>
      </c>
      <c r="BK3211" s="54">
        <f t="shared" ref="BK3211:BK3274" si="703">IF($AJ3211&gt;0,YEAR($AJ3211),)</f>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ref="BS3211:BS3274" si="704">IF(BK3211&gt;0,"taip","ne")</f>
        <v>ne</v>
      </c>
    </row>
    <row r="3212" spans="2:71" x14ac:dyDescent="0.2">
      <c r="B3212" s="54" t="e">
        <f>VLOOKUP(E3212,'VPS1'!$J$10:$J$29,1,FALSE)</f>
        <v>#N/A</v>
      </c>
      <c r="C3212" s="131" t="str">
        <f t="shared" ref="C3212:C3275" si="705">LEFT(E3212,4)</f>
        <v/>
      </c>
      <c r="D3212" s="132"/>
      <c r="E3212" s="132"/>
      <c r="F3212" s="55"/>
      <c r="G3212" s="132"/>
      <c r="H3212" s="132"/>
      <c r="I3212" s="132"/>
      <c r="J3212" s="132"/>
      <c r="K3212" s="132"/>
      <c r="L3212" s="133"/>
      <c r="M3212" s="134"/>
      <c r="N3212" s="132"/>
      <c r="O3212" s="132"/>
      <c r="P3212" s="134" t="str">
        <f t="shared" ref="P3212:Q3275" si="706">IF($N3212="fizinis asmuo","užpildykite","nepildyti")</f>
        <v>nepildyti</v>
      </c>
      <c r="Q3212" s="135" t="str">
        <f t="shared" si="706"/>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0"/>
        <v>0</v>
      </c>
      <c r="BH3212" s="54">
        <f t="shared" ref="BH3212:BH3275" si="707">IF($AF3212&gt;0,YEAR($AF3212),)</f>
        <v>0</v>
      </c>
      <c r="BI3212" s="54">
        <f t="shared" si="702"/>
        <v>0</v>
      </c>
      <c r="BJ3212" s="54">
        <f t="shared" si="701"/>
        <v>0</v>
      </c>
      <c r="BK3212" s="54">
        <f t="shared" si="703"/>
        <v>0</v>
      </c>
      <c r="BL3212" s="54">
        <f t="shared" ref="BL3212:BL3275" si="708">IF($AK3212&gt;0,$AK3212,)</f>
        <v>0</v>
      </c>
      <c r="BM3212" s="54">
        <f t="shared" ref="BM3212:BM3275" si="709">IF($AL3212&gt;0,$AL3212,)</f>
        <v>0</v>
      </c>
      <c r="BN3212" s="54" t="str">
        <f t="shared" ref="BN3212:BN3275" si="710">IF(BH3212&gt;0,"taip","ne")</f>
        <v>ne</v>
      </c>
      <c r="BO3212" s="54" t="str">
        <f t="shared" ref="BO3212:BP3275" si="711">IF(BI3212&gt;0,"taip","ne")</f>
        <v>ne</v>
      </c>
      <c r="BP3212" s="54" t="str">
        <f t="shared" si="711"/>
        <v>ne</v>
      </c>
      <c r="BQ3212" s="54" t="str">
        <f t="shared" ref="BQ3212:BQ3275" si="712">IF(BL3212&gt;0,"taip","ne")</f>
        <v>ne</v>
      </c>
      <c r="BR3212" s="54" t="str">
        <f t="shared" ref="BR3212:BR3275" si="713">IF(BM3212&gt;0,"taip","ne")</f>
        <v>ne</v>
      </c>
      <c r="BS3212" s="54" t="str">
        <f t="shared" si="704"/>
        <v>ne</v>
      </c>
    </row>
    <row r="3213" spans="2:71" x14ac:dyDescent="0.2">
      <c r="B3213" s="54" t="e">
        <f>VLOOKUP(E3213,'VPS1'!$J$10:$J$29,1,FALSE)</f>
        <v>#N/A</v>
      </c>
      <c r="C3213" s="131" t="str">
        <f t="shared" si="705"/>
        <v/>
      </c>
      <c r="D3213" s="132"/>
      <c r="E3213" s="132"/>
      <c r="F3213" s="55"/>
      <c r="G3213" s="132"/>
      <c r="H3213" s="132"/>
      <c r="I3213" s="132"/>
      <c r="J3213" s="132"/>
      <c r="K3213" s="132"/>
      <c r="L3213" s="133"/>
      <c r="M3213" s="134"/>
      <c r="N3213" s="132"/>
      <c r="O3213" s="132"/>
      <c r="P3213" s="134" t="str">
        <f t="shared" si="706"/>
        <v>nepildyti</v>
      </c>
      <c r="Q3213" s="135" t="str">
        <f t="shared" si="706"/>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0"/>
        <v>0</v>
      </c>
      <c r="BH3213" s="54">
        <f t="shared" si="707"/>
        <v>0</v>
      </c>
      <c r="BI3213" s="54">
        <f t="shared" si="702"/>
        <v>0</v>
      </c>
      <c r="BJ3213" s="54">
        <f t="shared" si="701"/>
        <v>0</v>
      </c>
      <c r="BK3213" s="54">
        <f t="shared" si="703"/>
        <v>0</v>
      </c>
      <c r="BL3213" s="54">
        <f t="shared" si="708"/>
        <v>0</v>
      </c>
      <c r="BM3213" s="54">
        <f t="shared" si="709"/>
        <v>0</v>
      </c>
      <c r="BN3213" s="54" t="str">
        <f t="shared" si="710"/>
        <v>ne</v>
      </c>
      <c r="BO3213" s="54" t="str">
        <f t="shared" si="711"/>
        <v>ne</v>
      </c>
      <c r="BP3213" s="54" t="str">
        <f t="shared" si="711"/>
        <v>ne</v>
      </c>
      <c r="BQ3213" s="54" t="str">
        <f t="shared" si="712"/>
        <v>ne</v>
      </c>
      <c r="BR3213" s="54" t="str">
        <f t="shared" si="713"/>
        <v>ne</v>
      </c>
      <c r="BS3213" s="54" t="str">
        <f t="shared" si="704"/>
        <v>ne</v>
      </c>
    </row>
    <row r="3214" spans="2:71" x14ac:dyDescent="0.2">
      <c r="B3214" s="54" t="e">
        <f>VLOOKUP(E3214,'VPS1'!$J$10:$J$29,1,FALSE)</f>
        <v>#N/A</v>
      </c>
      <c r="C3214" s="131" t="str">
        <f t="shared" si="705"/>
        <v/>
      </c>
      <c r="D3214" s="132"/>
      <c r="E3214" s="132"/>
      <c r="F3214" s="55"/>
      <c r="G3214" s="132"/>
      <c r="H3214" s="132"/>
      <c r="I3214" s="132"/>
      <c r="J3214" s="132"/>
      <c r="K3214" s="132"/>
      <c r="L3214" s="133"/>
      <c r="M3214" s="134"/>
      <c r="N3214" s="132"/>
      <c r="O3214" s="132"/>
      <c r="P3214" s="134" t="str">
        <f t="shared" si="706"/>
        <v>nepildyti</v>
      </c>
      <c r="Q3214" s="135" t="str">
        <f t="shared" si="706"/>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0"/>
        <v>0</v>
      </c>
      <c r="BH3214" s="54">
        <f t="shared" si="707"/>
        <v>0</v>
      </c>
      <c r="BI3214" s="54">
        <f t="shared" si="702"/>
        <v>0</v>
      </c>
      <c r="BJ3214" s="54">
        <f t="shared" si="701"/>
        <v>0</v>
      </c>
      <c r="BK3214" s="54">
        <f t="shared" si="703"/>
        <v>0</v>
      </c>
      <c r="BL3214" s="54">
        <f t="shared" si="708"/>
        <v>0</v>
      </c>
      <c r="BM3214" s="54">
        <f t="shared" si="709"/>
        <v>0</v>
      </c>
      <c r="BN3214" s="54" t="str">
        <f t="shared" si="710"/>
        <v>ne</v>
      </c>
      <c r="BO3214" s="54" t="str">
        <f t="shared" si="711"/>
        <v>ne</v>
      </c>
      <c r="BP3214" s="54" t="str">
        <f t="shared" si="711"/>
        <v>ne</v>
      </c>
      <c r="BQ3214" s="54" t="str">
        <f t="shared" si="712"/>
        <v>ne</v>
      </c>
      <c r="BR3214" s="54" t="str">
        <f t="shared" si="713"/>
        <v>ne</v>
      </c>
      <c r="BS3214" s="54" t="str">
        <f t="shared" si="704"/>
        <v>ne</v>
      </c>
    </row>
    <row r="3215" spans="2:71" x14ac:dyDescent="0.2">
      <c r="B3215" s="54" t="e">
        <f>VLOOKUP(E3215,'VPS1'!$J$10:$J$29,1,FALSE)</f>
        <v>#N/A</v>
      </c>
      <c r="C3215" s="131" t="str">
        <f t="shared" si="705"/>
        <v/>
      </c>
      <c r="D3215" s="132"/>
      <c r="E3215" s="132"/>
      <c r="F3215" s="55"/>
      <c r="G3215" s="132"/>
      <c r="H3215" s="132"/>
      <c r="I3215" s="132"/>
      <c r="J3215" s="132"/>
      <c r="K3215" s="132"/>
      <c r="L3215" s="133"/>
      <c r="M3215" s="134"/>
      <c r="N3215" s="132"/>
      <c r="O3215" s="132"/>
      <c r="P3215" s="134" t="str">
        <f t="shared" si="706"/>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0"/>
        <v>0</v>
      </c>
      <c r="BH3215" s="54">
        <f t="shared" si="707"/>
        <v>0</v>
      </c>
      <c r="BI3215" s="54">
        <f t="shared" si="702"/>
        <v>0</v>
      </c>
      <c r="BJ3215" s="54">
        <f t="shared" si="701"/>
        <v>0</v>
      </c>
      <c r="BK3215" s="54">
        <f t="shared" si="703"/>
        <v>0</v>
      </c>
      <c r="BL3215" s="54">
        <f t="shared" si="708"/>
        <v>0</v>
      </c>
      <c r="BM3215" s="54">
        <f t="shared" si="709"/>
        <v>0</v>
      </c>
      <c r="BN3215" s="54" t="str">
        <f t="shared" si="710"/>
        <v>ne</v>
      </c>
      <c r="BO3215" s="54" t="str">
        <f t="shared" si="711"/>
        <v>ne</v>
      </c>
      <c r="BP3215" s="54" t="str">
        <f t="shared" si="711"/>
        <v>ne</v>
      </c>
      <c r="BQ3215" s="54" t="str">
        <f t="shared" si="712"/>
        <v>ne</v>
      </c>
      <c r="BR3215" s="54" t="str">
        <f t="shared" si="713"/>
        <v>ne</v>
      </c>
      <c r="BS3215" s="54" t="str">
        <f t="shared" si="704"/>
        <v>ne</v>
      </c>
    </row>
    <row r="3216" spans="2:71" x14ac:dyDescent="0.2">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ref="BG3223:BG3286" si="714">IF($F3223&gt;0,YEAR($F3223),)</f>
        <v>0</v>
      </c>
      <c r="BH3223" s="54">
        <f t="shared" si="707"/>
        <v>0</v>
      </c>
      <c r="BI3223" s="54">
        <f t="shared" si="702"/>
        <v>0</v>
      </c>
      <c r="BJ3223" s="54">
        <f t="shared" ref="BJ3223:BJ3286" si="715">IF($AI3223&gt;0,YEAR($AI3223),)</f>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14"/>
        <v>0</v>
      </c>
      <c r="BH3224" s="54">
        <f t="shared" si="707"/>
        <v>0</v>
      </c>
      <c r="BI3224" s="54">
        <f t="shared" si="702"/>
        <v>0</v>
      </c>
      <c r="BJ3224" s="54">
        <f t="shared" si="715"/>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14"/>
        <v>0</v>
      </c>
      <c r="BH3225" s="54">
        <f t="shared" si="707"/>
        <v>0</v>
      </c>
      <c r="BI3225" s="54">
        <f t="shared" si="702"/>
        <v>0</v>
      </c>
      <c r="BJ3225" s="54">
        <f t="shared" si="715"/>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si="714"/>
        <v>0</v>
      </c>
      <c r="BH3226" s="54">
        <f t="shared" si="707"/>
        <v>0</v>
      </c>
      <c r="BI3226" s="54">
        <f t="shared" si="702"/>
        <v>0</v>
      </c>
      <c r="BJ3226" s="54">
        <f t="shared" si="715"/>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4"/>
        <v>0</v>
      </c>
      <c r="BH3275" s="54">
        <f t="shared" si="707"/>
        <v>0</v>
      </c>
      <c r="BI3275" s="54">
        <f t="shared" ref="BI3275:BI3338" si="716">IF($AH3275&gt;0,YEAR($AH3275),)</f>
        <v>0</v>
      </c>
      <c r="BJ3275" s="54">
        <f t="shared" si="715"/>
        <v>0</v>
      </c>
      <c r="BK3275" s="54">
        <f t="shared" ref="BK3275:BK3338" si="717">IF($AJ3275&gt;0,YEAR($AJ3275),)</f>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ref="BS3275:BS3338" si="718">IF(BK3275&gt;0,"taip","ne")</f>
        <v>ne</v>
      </c>
    </row>
    <row r="3276" spans="2:71" x14ac:dyDescent="0.2">
      <c r="B3276" s="54" t="e">
        <f>VLOOKUP(E3276,'VPS1'!$J$10:$J$29,1,FALSE)</f>
        <v>#N/A</v>
      </c>
      <c r="C3276" s="131" t="str">
        <f t="shared" ref="C3276:C3339" si="719">LEFT(E3276,4)</f>
        <v/>
      </c>
      <c r="D3276" s="132"/>
      <c r="E3276" s="132"/>
      <c r="F3276" s="55"/>
      <c r="G3276" s="132"/>
      <c r="H3276" s="132"/>
      <c r="I3276" s="132"/>
      <c r="J3276" s="132"/>
      <c r="K3276" s="132"/>
      <c r="L3276" s="133"/>
      <c r="M3276" s="134"/>
      <c r="N3276" s="132"/>
      <c r="O3276" s="132"/>
      <c r="P3276" s="134" t="str">
        <f t="shared" ref="P3276:Q3339" si="720">IF($N3276="fizinis asmuo","užpildykite","nepildyti")</f>
        <v>nepildyti</v>
      </c>
      <c r="Q3276" s="135" t="str">
        <f t="shared" si="720"/>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4"/>
        <v>0</v>
      </c>
      <c r="BH3276" s="54">
        <f t="shared" ref="BH3276:BH3339" si="721">IF($AF3276&gt;0,YEAR($AF3276),)</f>
        <v>0</v>
      </c>
      <c r="BI3276" s="54">
        <f t="shared" si="716"/>
        <v>0</v>
      </c>
      <c r="BJ3276" s="54">
        <f t="shared" si="715"/>
        <v>0</v>
      </c>
      <c r="BK3276" s="54">
        <f t="shared" si="717"/>
        <v>0</v>
      </c>
      <c r="BL3276" s="54">
        <f t="shared" ref="BL3276:BL3339" si="722">IF($AK3276&gt;0,$AK3276,)</f>
        <v>0</v>
      </c>
      <c r="BM3276" s="54">
        <f t="shared" ref="BM3276:BM3339" si="723">IF($AL3276&gt;0,$AL3276,)</f>
        <v>0</v>
      </c>
      <c r="BN3276" s="54" t="str">
        <f t="shared" ref="BN3276:BN3339" si="724">IF(BH3276&gt;0,"taip","ne")</f>
        <v>ne</v>
      </c>
      <c r="BO3276" s="54" t="str">
        <f t="shared" ref="BO3276:BP3339" si="725">IF(BI3276&gt;0,"taip","ne")</f>
        <v>ne</v>
      </c>
      <c r="BP3276" s="54" t="str">
        <f t="shared" si="725"/>
        <v>ne</v>
      </c>
      <c r="BQ3276" s="54" t="str">
        <f t="shared" ref="BQ3276:BQ3339" si="726">IF(BL3276&gt;0,"taip","ne")</f>
        <v>ne</v>
      </c>
      <c r="BR3276" s="54" t="str">
        <f t="shared" ref="BR3276:BR3339" si="727">IF(BM3276&gt;0,"taip","ne")</f>
        <v>ne</v>
      </c>
      <c r="BS3276" s="54" t="str">
        <f t="shared" si="718"/>
        <v>ne</v>
      </c>
    </row>
    <row r="3277" spans="2:71" x14ac:dyDescent="0.2">
      <c r="B3277" s="54" t="e">
        <f>VLOOKUP(E3277,'VPS1'!$J$10:$J$29,1,FALSE)</f>
        <v>#N/A</v>
      </c>
      <c r="C3277" s="131" t="str">
        <f t="shared" si="719"/>
        <v/>
      </c>
      <c r="D3277" s="132"/>
      <c r="E3277" s="132"/>
      <c r="F3277" s="55"/>
      <c r="G3277" s="132"/>
      <c r="H3277" s="132"/>
      <c r="I3277" s="132"/>
      <c r="J3277" s="132"/>
      <c r="K3277" s="132"/>
      <c r="L3277" s="133"/>
      <c r="M3277" s="134"/>
      <c r="N3277" s="132"/>
      <c r="O3277" s="132"/>
      <c r="P3277" s="134" t="str">
        <f t="shared" si="720"/>
        <v>nepildyti</v>
      </c>
      <c r="Q3277" s="135" t="str">
        <f t="shared" si="720"/>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4"/>
        <v>0</v>
      </c>
      <c r="BH3277" s="54">
        <f t="shared" si="721"/>
        <v>0</v>
      </c>
      <c r="BI3277" s="54">
        <f t="shared" si="716"/>
        <v>0</v>
      </c>
      <c r="BJ3277" s="54">
        <f t="shared" si="715"/>
        <v>0</v>
      </c>
      <c r="BK3277" s="54">
        <f t="shared" si="717"/>
        <v>0</v>
      </c>
      <c r="BL3277" s="54">
        <f t="shared" si="722"/>
        <v>0</v>
      </c>
      <c r="BM3277" s="54">
        <f t="shared" si="723"/>
        <v>0</v>
      </c>
      <c r="BN3277" s="54" t="str">
        <f t="shared" si="724"/>
        <v>ne</v>
      </c>
      <c r="BO3277" s="54" t="str">
        <f t="shared" si="725"/>
        <v>ne</v>
      </c>
      <c r="BP3277" s="54" t="str">
        <f t="shared" si="725"/>
        <v>ne</v>
      </c>
      <c r="BQ3277" s="54" t="str">
        <f t="shared" si="726"/>
        <v>ne</v>
      </c>
      <c r="BR3277" s="54" t="str">
        <f t="shared" si="727"/>
        <v>ne</v>
      </c>
      <c r="BS3277" s="54" t="str">
        <f t="shared" si="718"/>
        <v>ne</v>
      </c>
    </row>
    <row r="3278" spans="2:71" x14ac:dyDescent="0.2">
      <c r="B3278" s="54" t="e">
        <f>VLOOKUP(E3278,'VPS1'!$J$10:$J$29,1,FALSE)</f>
        <v>#N/A</v>
      </c>
      <c r="C3278" s="131" t="str">
        <f t="shared" si="719"/>
        <v/>
      </c>
      <c r="D3278" s="132"/>
      <c r="E3278" s="132"/>
      <c r="F3278" s="55"/>
      <c r="G3278" s="132"/>
      <c r="H3278" s="132"/>
      <c r="I3278" s="132"/>
      <c r="J3278" s="132"/>
      <c r="K3278" s="132"/>
      <c r="L3278" s="133"/>
      <c r="M3278" s="134"/>
      <c r="N3278" s="132"/>
      <c r="O3278" s="132"/>
      <c r="P3278" s="134" t="str">
        <f t="shared" si="720"/>
        <v>nepildyti</v>
      </c>
      <c r="Q3278" s="135" t="str">
        <f t="shared" si="720"/>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4"/>
        <v>0</v>
      </c>
      <c r="BH3278" s="54">
        <f t="shared" si="721"/>
        <v>0</v>
      </c>
      <c r="BI3278" s="54">
        <f t="shared" si="716"/>
        <v>0</v>
      </c>
      <c r="BJ3278" s="54">
        <f t="shared" si="715"/>
        <v>0</v>
      </c>
      <c r="BK3278" s="54">
        <f t="shared" si="717"/>
        <v>0</v>
      </c>
      <c r="BL3278" s="54">
        <f t="shared" si="722"/>
        <v>0</v>
      </c>
      <c r="BM3278" s="54">
        <f t="shared" si="723"/>
        <v>0</v>
      </c>
      <c r="BN3278" s="54" t="str">
        <f t="shared" si="724"/>
        <v>ne</v>
      </c>
      <c r="BO3278" s="54" t="str">
        <f t="shared" si="725"/>
        <v>ne</v>
      </c>
      <c r="BP3278" s="54" t="str">
        <f t="shared" si="725"/>
        <v>ne</v>
      </c>
      <c r="BQ3278" s="54" t="str">
        <f t="shared" si="726"/>
        <v>ne</v>
      </c>
      <c r="BR3278" s="54" t="str">
        <f t="shared" si="727"/>
        <v>ne</v>
      </c>
      <c r="BS3278" s="54" t="str">
        <f t="shared" si="718"/>
        <v>ne</v>
      </c>
    </row>
    <row r="3279" spans="2:71" x14ac:dyDescent="0.2">
      <c r="B3279" s="54" t="e">
        <f>VLOOKUP(E3279,'VPS1'!$J$10:$J$29,1,FALSE)</f>
        <v>#N/A</v>
      </c>
      <c r="C3279" s="131" t="str">
        <f t="shared" si="719"/>
        <v/>
      </c>
      <c r="D3279" s="132"/>
      <c r="E3279" s="132"/>
      <c r="F3279" s="55"/>
      <c r="G3279" s="132"/>
      <c r="H3279" s="132"/>
      <c r="I3279" s="132"/>
      <c r="J3279" s="132"/>
      <c r="K3279" s="132"/>
      <c r="L3279" s="133"/>
      <c r="M3279" s="134"/>
      <c r="N3279" s="132"/>
      <c r="O3279" s="132"/>
      <c r="P3279" s="134" t="str">
        <f t="shared" si="720"/>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4"/>
        <v>0</v>
      </c>
      <c r="BH3279" s="54">
        <f t="shared" si="721"/>
        <v>0</v>
      </c>
      <c r="BI3279" s="54">
        <f t="shared" si="716"/>
        <v>0</v>
      </c>
      <c r="BJ3279" s="54">
        <f t="shared" si="715"/>
        <v>0</v>
      </c>
      <c r="BK3279" s="54">
        <f t="shared" si="717"/>
        <v>0</v>
      </c>
      <c r="BL3279" s="54">
        <f t="shared" si="722"/>
        <v>0</v>
      </c>
      <c r="BM3279" s="54">
        <f t="shared" si="723"/>
        <v>0</v>
      </c>
      <c r="BN3279" s="54" t="str">
        <f t="shared" si="724"/>
        <v>ne</v>
      </c>
      <c r="BO3279" s="54" t="str">
        <f t="shared" si="725"/>
        <v>ne</v>
      </c>
      <c r="BP3279" s="54" t="str">
        <f t="shared" si="725"/>
        <v>ne</v>
      </c>
      <c r="BQ3279" s="54" t="str">
        <f t="shared" si="726"/>
        <v>ne</v>
      </c>
      <c r="BR3279" s="54" t="str">
        <f t="shared" si="727"/>
        <v>ne</v>
      </c>
      <c r="BS3279" s="54" t="str">
        <f t="shared" si="718"/>
        <v>ne</v>
      </c>
    </row>
    <row r="3280" spans="2:71" x14ac:dyDescent="0.2">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ref="BG3287:BG3350" si="728">IF($F3287&gt;0,YEAR($F3287),)</f>
        <v>0</v>
      </c>
      <c r="BH3287" s="54">
        <f t="shared" si="721"/>
        <v>0</v>
      </c>
      <c r="BI3287" s="54">
        <f t="shared" si="716"/>
        <v>0</v>
      </c>
      <c r="BJ3287" s="54">
        <f t="shared" ref="BJ3287:BJ3350" si="729">IF($AI3287&gt;0,YEAR($AI3287),)</f>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28"/>
        <v>0</v>
      </c>
      <c r="BH3288" s="54">
        <f t="shared" si="721"/>
        <v>0</v>
      </c>
      <c r="BI3288" s="54">
        <f t="shared" si="716"/>
        <v>0</v>
      </c>
      <c r="BJ3288" s="54">
        <f t="shared" si="729"/>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28"/>
        <v>0</v>
      </c>
      <c r="BH3289" s="54">
        <f t="shared" si="721"/>
        <v>0</v>
      </c>
      <c r="BI3289" s="54">
        <f t="shared" si="716"/>
        <v>0</v>
      </c>
      <c r="BJ3289" s="54">
        <f t="shared" si="729"/>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si="728"/>
        <v>0</v>
      </c>
      <c r="BH3290" s="54">
        <f t="shared" si="721"/>
        <v>0</v>
      </c>
      <c r="BI3290" s="54">
        <f t="shared" si="716"/>
        <v>0</v>
      </c>
      <c r="BJ3290" s="54">
        <f t="shared" si="729"/>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8"/>
        <v>0</v>
      </c>
      <c r="BH3339" s="54">
        <f t="shared" si="721"/>
        <v>0</v>
      </c>
      <c r="BI3339" s="54">
        <f t="shared" ref="BI3339:BI3402" si="730">IF($AH3339&gt;0,YEAR($AH3339),)</f>
        <v>0</v>
      </c>
      <c r="BJ3339" s="54">
        <f t="shared" si="729"/>
        <v>0</v>
      </c>
      <c r="BK3339" s="54">
        <f t="shared" ref="BK3339:BK3402" si="731">IF($AJ3339&gt;0,YEAR($AJ3339),)</f>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ref="BS3339:BS3402" si="732">IF(BK3339&gt;0,"taip","ne")</f>
        <v>ne</v>
      </c>
    </row>
    <row r="3340" spans="2:71" x14ac:dyDescent="0.2">
      <c r="B3340" s="54" t="e">
        <f>VLOOKUP(E3340,'VPS1'!$J$10:$J$29,1,FALSE)</f>
        <v>#N/A</v>
      </c>
      <c r="C3340" s="131" t="str">
        <f t="shared" ref="C3340:C3403" si="733">LEFT(E3340,4)</f>
        <v/>
      </c>
      <c r="D3340" s="132"/>
      <c r="E3340" s="132"/>
      <c r="F3340" s="55"/>
      <c r="G3340" s="132"/>
      <c r="H3340" s="132"/>
      <c r="I3340" s="132"/>
      <c r="J3340" s="132"/>
      <c r="K3340" s="132"/>
      <c r="L3340" s="133"/>
      <c r="M3340" s="134"/>
      <c r="N3340" s="132"/>
      <c r="O3340" s="132"/>
      <c r="P3340" s="134" t="str">
        <f t="shared" ref="P3340:Q3403" si="734">IF($N3340="fizinis asmuo","užpildykite","nepildyti")</f>
        <v>nepildyti</v>
      </c>
      <c r="Q3340" s="135" t="str">
        <f t="shared" si="734"/>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8"/>
        <v>0</v>
      </c>
      <c r="BH3340" s="54">
        <f t="shared" ref="BH3340:BH3403" si="735">IF($AF3340&gt;0,YEAR($AF3340),)</f>
        <v>0</v>
      </c>
      <c r="BI3340" s="54">
        <f t="shared" si="730"/>
        <v>0</v>
      </c>
      <c r="BJ3340" s="54">
        <f t="shared" si="729"/>
        <v>0</v>
      </c>
      <c r="BK3340" s="54">
        <f t="shared" si="731"/>
        <v>0</v>
      </c>
      <c r="BL3340" s="54">
        <f t="shared" ref="BL3340:BL3403" si="736">IF($AK3340&gt;0,$AK3340,)</f>
        <v>0</v>
      </c>
      <c r="BM3340" s="54">
        <f t="shared" ref="BM3340:BM3403" si="737">IF($AL3340&gt;0,$AL3340,)</f>
        <v>0</v>
      </c>
      <c r="BN3340" s="54" t="str">
        <f t="shared" ref="BN3340:BN3403" si="738">IF(BH3340&gt;0,"taip","ne")</f>
        <v>ne</v>
      </c>
      <c r="BO3340" s="54" t="str">
        <f t="shared" ref="BO3340:BP3403" si="739">IF(BI3340&gt;0,"taip","ne")</f>
        <v>ne</v>
      </c>
      <c r="BP3340" s="54" t="str">
        <f t="shared" si="739"/>
        <v>ne</v>
      </c>
      <c r="BQ3340" s="54" t="str">
        <f t="shared" ref="BQ3340:BQ3403" si="740">IF(BL3340&gt;0,"taip","ne")</f>
        <v>ne</v>
      </c>
      <c r="BR3340" s="54" t="str">
        <f t="shared" ref="BR3340:BR3403" si="741">IF(BM3340&gt;0,"taip","ne")</f>
        <v>ne</v>
      </c>
      <c r="BS3340" s="54" t="str">
        <f t="shared" si="732"/>
        <v>ne</v>
      </c>
    </row>
    <row r="3341" spans="2:71" x14ac:dyDescent="0.2">
      <c r="B3341" s="54" t="e">
        <f>VLOOKUP(E3341,'VPS1'!$J$10:$J$29,1,FALSE)</f>
        <v>#N/A</v>
      </c>
      <c r="C3341" s="131" t="str">
        <f t="shared" si="733"/>
        <v/>
      </c>
      <c r="D3341" s="132"/>
      <c r="E3341" s="132"/>
      <c r="F3341" s="55"/>
      <c r="G3341" s="132"/>
      <c r="H3341" s="132"/>
      <c r="I3341" s="132"/>
      <c r="J3341" s="132"/>
      <c r="K3341" s="132"/>
      <c r="L3341" s="133"/>
      <c r="M3341" s="134"/>
      <c r="N3341" s="132"/>
      <c r="O3341" s="132"/>
      <c r="P3341" s="134" t="str">
        <f t="shared" si="734"/>
        <v>nepildyti</v>
      </c>
      <c r="Q3341" s="135" t="str">
        <f t="shared" si="734"/>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8"/>
        <v>0</v>
      </c>
      <c r="BH3341" s="54">
        <f t="shared" si="735"/>
        <v>0</v>
      </c>
      <c r="BI3341" s="54">
        <f t="shared" si="730"/>
        <v>0</v>
      </c>
      <c r="BJ3341" s="54">
        <f t="shared" si="729"/>
        <v>0</v>
      </c>
      <c r="BK3341" s="54">
        <f t="shared" si="731"/>
        <v>0</v>
      </c>
      <c r="BL3341" s="54">
        <f t="shared" si="736"/>
        <v>0</v>
      </c>
      <c r="BM3341" s="54">
        <f t="shared" si="737"/>
        <v>0</v>
      </c>
      <c r="BN3341" s="54" t="str">
        <f t="shared" si="738"/>
        <v>ne</v>
      </c>
      <c r="BO3341" s="54" t="str">
        <f t="shared" si="739"/>
        <v>ne</v>
      </c>
      <c r="BP3341" s="54" t="str">
        <f t="shared" si="739"/>
        <v>ne</v>
      </c>
      <c r="BQ3341" s="54" t="str">
        <f t="shared" si="740"/>
        <v>ne</v>
      </c>
      <c r="BR3341" s="54" t="str">
        <f t="shared" si="741"/>
        <v>ne</v>
      </c>
      <c r="BS3341" s="54" t="str">
        <f t="shared" si="732"/>
        <v>ne</v>
      </c>
    </row>
    <row r="3342" spans="2:71" x14ac:dyDescent="0.2">
      <c r="B3342" s="54" t="e">
        <f>VLOOKUP(E3342,'VPS1'!$J$10:$J$29,1,FALSE)</f>
        <v>#N/A</v>
      </c>
      <c r="C3342" s="131" t="str">
        <f t="shared" si="733"/>
        <v/>
      </c>
      <c r="D3342" s="132"/>
      <c r="E3342" s="132"/>
      <c r="F3342" s="55"/>
      <c r="G3342" s="132"/>
      <c r="H3342" s="132"/>
      <c r="I3342" s="132"/>
      <c r="J3342" s="132"/>
      <c r="K3342" s="132"/>
      <c r="L3342" s="133"/>
      <c r="M3342" s="134"/>
      <c r="N3342" s="132"/>
      <c r="O3342" s="132"/>
      <c r="P3342" s="134" t="str">
        <f t="shared" si="734"/>
        <v>nepildyti</v>
      </c>
      <c r="Q3342" s="135" t="str">
        <f t="shared" si="734"/>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8"/>
        <v>0</v>
      </c>
      <c r="BH3342" s="54">
        <f t="shared" si="735"/>
        <v>0</v>
      </c>
      <c r="BI3342" s="54">
        <f t="shared" si="730"/>
        <v>0</v>
      </c>
      <c r="BJ3342" s="54">
        <f t="shared" si="729"/>
        <v>0</v>
      </c>
      <c r="BK3342" s="54">
        <f t="shared" si="731"/>
        <v>0</v>
      </c>
      <c r="BL3342" s="54">
        <f t="shared" si="736"/>
        <v>0</v>
      </c>
      <c r="BM3342" s="54">
        <f t="shared" si="737"/>
        <v>0</v>
      </c>
      <c r="BN3342" s="54" t="str">
        <f t="shared" si="738"/>
        <v>ne</v>
      </c>
      <c r="BO3342" s="54" t="str">
        <f t="shared" si="739"/>
        <v>ne</v>
      </c>
      <c r="BP3342" s="54" t="str">
        <f t="shared" si="739"/>
        <v>ne</v>
      </c>
      <c r="BQ3342" s="54" t="str">
        <f t="shared" si="740"/>
        <v>ne</v>
      </c>
      <c r="BR3342" s="54" t="str">
        <f t="shared" si="741"/>
        <v>ne</v>
      </c>
      <c r="BS3342" s="54" t="str">
        <f t="shared" si="732"/>
        <v>ne</v>
      </c>
    </row>
    <row r="3343" spans="2:71" x14ac:dyDescent="0.2">
      <c r="B3343" s="54" t="e">
        <f>VLOOKUP(E3343,'VPS1'!$J$10:$J$29,1,FALSE)</f>
        <v>#N/A</v>
      </c>
      <c r="C3343" s="131" t="str">
        <f t="shared" si="733"/>
        <v/>
      </c>
      <c r="D3343" s="132"/>
      <c r="E3343" s="132"/>
      <c r="F3343" s="55"/>
      <c r="G3343" s="132"/>
      <c r="H3343" s="132"/>
      <c r="I3343" s="132"/>
      <c r="J3343" s="132"/>
      <c r="K3343" s="132"/>
      <c r="L3343" s="133"/>
      <c r="M3343" s="134"/>
      <c r="N3343" s="132"/>
      <c r="O3343" s="132"/>
      <c r="P3343" s="134" t="str">
        <f t="shared" si="734"/>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8"/>
        <v>0</v>
      </c>
      <c r="BH3343" s="54">
        <f t="shared" si="735"/>
        <v>0</v>
      </c>
      <c r="BI3343" s="54">
        <f t="shared" si="730"/>
        <v>0</v>
      </c>
      <c r="BJ3343" s="54">
        <f t="shared" si="729"/>
        <v>0</v>
      </c>
      <c r="BK3343" s="54">
        <f t="shared" si="731"/>
        <v>0</v>
      </c>
      <c r="BL3343" s="54">
        <f t="shared" si="736"/>
        <v>0</v>
      </c>
      <c r="BM3343" s="54">
        <f t="shared" si="737"/>
        <v>0</v>
      </c>
      <c r="BN3343" s="54" t="str">
        <f t="shared" si="738"/>
        <v>ne</v>
      </c>
      <c r="BO3343" s="54" t="str">
        <f t="shared" si="739"/>
        <v>ne</v>
      </c>
      <c r="BP3343" s="54" t="str">
        <f t="shared" si="739"/>
        <v>ne</v>
      </c>
      <c r="BQ3343" s="54" t="str">
        <f t="shared" si="740"/>
        <v>ne</v>
      </c>
      <c r="BR3343" s="54" t="str">
        <f t="shared" si="741"/>
        <v>ne</v>
      </c>
      <c r="BS3343" s="54" t="str">
        <f t="shared" si="732"/>
        <v>ne</v>
      </c>
    </row>
    <row r="3344" spans="2:71" x14ac:dyDescent="0.2">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ref="BG3351:BG3414" si="742">IF($F3351&gt;0,YEAR($F3351),)</f>
        <v>0</v>
      </c>
      <c r="BH3351" s="54">
        <f t="shared" si="735"/>
        <v>0</v>
      </c>
      <c r="BI3351" s="54">
        <f t="shared" si="730"/>
        <v>0</v>
      </c>
      <c r="BJ3351" s="54">
        <f t="shared" ref="BJ3351:BJ3414" si="743">IF($AI3351&gt;0,YEAR($AI3351),)</f>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42"/>
        <v>0</v>
      </c>
      <c r="BH3352" s="54">
        <f t="shared" si="735"/>
        <v>0</v>
      </c>
      <c r="BI3352" s="54">
        <f t="shared" si="730"/>
        <v>0</v>
      </c>
      <c r="BJ3352" s="54">
        <f t="shared" si="743"/>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42"/>
        <v>0</v>
      </c>
      <c r="BH3353" s="54">
        <f t="shared" si="735"/>
        <v>0</v>
      </c>
      <c r="BI3353" s="54">
        <f t="shared" si="730"/>
        <v>0</v>
      </c>
      <c r="BJ3353" s="54">
        <f t="shared" si="743"/>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si="742"/>
        <v>0</v>
      </c>
      <c r="BH3354" s="54">
        <f t="shared" si="735"/>
        <v>0</v>
      </c>
      <c r="BI3354" s="54">
        <f t="shared" si="730"/>
        <v>0</v>
      </c>
      <c r="BJ3354" s="54">
        <f t="shared" si="743"/>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2"/>
        <v>0</v>
      </c>
      <c r="BH3403" s="54">
        <f t="shared" si="735"/>
        <v>0</v>
      </c>
      <c r="BI3403" s="54">
        <f t="shared" ref="BI3403:BI3466" si="744">IF($AH3403&gt;0,YEAR($AH3403),)</f>
        <v>0</v>
      </c>
      <c r="BJ3403" s="54">
        <f t="shared" si="743"/>
        <v>0</v>
      </c>
      <c r="BK3403" s="54">
        <f t="shared" ref="BK3403:BK3466" si="745">IF($AJ3403&gt;0,YEAR($AJ3403),)</f>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ref="BS3403:BS3466" si="746">IF(BK3403&gt;0,"taip","ne")</f>
        <v>ne</v>
      </c>
    </row>
    <row r="3404" spans="2:71" x14ac:dyDescent="0.2">
      <c r="B3404" s="54" t="e">
        <f>VLOOKUP(E3404,'VPS1'!$J$10:$J$29,1,FALSE)</f>
        <v>#N/A</v>
      </c>
      <c r="C3404" s="131" t="str">
        <f t="shared" ref="C3404:C3467" si="747">LEFT(E3404,4)</f>
        <v/>
      </c>
      <c r="D3404" s="132"/>
      <c r="E3404" s="132"/>
      <c r="F3404" s="55"/>
      <c r="G3404" s="132"/>
      <c r="H3404" s="132"/>
      <c r="I3404" s="132"/>
      <c r="J3404" s="132"/>
      <c r="K3404" s="132"/>
      <c r="L3404" s="133"/>
      <c r="M3404" s="134"/>
      <c r="N3404" s="132"/>
      <c r="O3404" s="132"/>
      <c r="P3404" s="134" t="str">
        <f t="shared" ref="P3404:Q3467" si="748">IF($N3404="fizinis asmuo","užpildykite","nepildyti")</f>
        <v>nepildyti</v>
      </c>
      <c r="Q3404" s="135" t="str">
        <f t="shared" si="748"/>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2"/>
        <v>0</v>
      </c>
      <c r="BH3404" s="54">
        <f t="shared" ref="BH3404:BH3467" si="749">IF($AF3404&gt;0,YEAR($AF3404),)</f>
        <v>0</v>
      </c>
      <c r="BI3404" s="54">
        <f t="shared" si="744"/>
        <v>0</v>
      </c>
      <c r="BJ3404" s="54">
        <f t="shared" si="743"/>
        <v>0</v>
      </c>
      <c r="BK3404" s="54">
        <f t="shared" si="745"/>
        <v>0</v>
      </c>
      <c r="BL3404" s="54">
        <f t="shared" ref="BL3404:BL3467" si="750">IF($AK3404&gt;0,$AK3404,)</f>
        <v>0</v>
      </c>
      <c r="BM3404" s="54">
        <f t="shared" ref="BM3404:BM3467" si="751">IF($AL3404&gt;0,$AL3404,)</f>
        <v>0</v>
      </c>
      <c r="BN3404" s="54" t="str">
        <f t="shared" ref="BN3404:BN3467" si="752">IF(BH3404&gt;0,"taip","ne")</f>
        <v>ne</v>
      </c>
      <c r="BO3404" s="54" t="str">
        <f t="shared" ref="BO3404:BP3467" si="753">IF(BI3404&gt;0,"taip","ne")</f>
        <v>ne</v>
      </c>
      <c r="BP3404" s="54" t="str">
        <f t="shared" si="753"/>
        <v>ne</v>
      </c>
      <c r="BQ3404" s="54" t="str">
        <f t="shared" ref="BQ3404:BQ3467" si="754">IF(BL3404&gt;0,"taip","ne")</f>
        <v>ne</v>
      </c>
      <c r="BR3404" s="54" t="str">
        <f t="shared" ref="BR3404:BR3467" si="755">IF(BM3404&gt;0,"taip","ne")</f>
        <v>ne</v>
      </c>
      <c r="BS3404" s="54" t="str">
        <f t="shared" si="746"/>
        <v>ne</v>
      </c>
    </row>
    <row r="3405" spans="2:71" x14ac:dyDescent="0.2">
      <c r="B3405" s="54" t="e">
        <f>VLOOKUP(E3405,'VPS1'!$J$10:$J$29,1,FALSE)</f>
        <v>#N/A</v>
      </c>
      <c r="C3405" s="131" t="str">
        <f t="shared" si="747"/>
        <v/>
      </c>
      <c r="D3405" s="132"/>
      <c r="E3405" s="132"/>
      <c r="F3405" s="55"/>
      <c r="G3405" s="132"/>
      <c r="H3405" s="132"/>
      <c r="I3405" s="132"/>
      <c r="J3405" s="132"/>
      <c r="K3405" s="132"/>
      <c r="L3405" s="133"/>
      <c r="M3405" s="134"/>
      <c r="N3405" s="132"/>
      <c r="O3405" s="132"/>
      <c r="P3405" s="134" t="str">
        <f t="shared" si="748"/>
        <v>nepildyti</v>
      </c>
      <c r="Q3405" s="135" t="str">
        <f t="shared" si="748"/>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2"/>
        <v>0</v>
      </c>
      <c r="BH3405" s="54">
        <f t="shared" si="749"/>
        <v>0</v>
      </c>
      <c r="BI3405" s="54">
        <f t="shared" si="744"/>
        <v>0</v>
      </c>
      <c r="BJ3405" s="54">
        <f t="shared" si="743"/>
        <v>0</v>
      </c>
      <c r="BK3405" s="54">
        <f t="shared" si="745"/>
        <v>0</v>
      </c>
      <c r="BL3405" s="54">
        <f t="shared" si="750"/>
        <v>0</v>
      </c>
      <c r="BM3405" s="54">
        <f t="shared" si="751"/>
        <v>0</v>
      </c>
      <c r="BN3405" s="54" t="str">
        <f t="shared" si="752"/>
        <v>ne</v>
      </c>
      <c r="BO3405" s="54" t="str">
        <f t="shared" si="753"/>
        <v>ne</v>
      </c>
      <c r="BP3405" s="54" t="str">
        <f t="shared" si="753"/>
        <v>ne</v>
      </c>
      <c r="BQ3405" s="54" t="str">
        <f t="shared" si="754"/>
        <v>ne</v>
      </c>
      <c r="BR3405" s="54" t="str">
        <f t="shared" si="755"/>
        <v>ne</v>
      </c>
      <c r="BS3405" s="54" t="str">
        <f t="shared" si="746"/>
        <v>ne</v>
      </c>
    </row>
    <row r="3406" spans="2:71" x14ac:dyDescent="0.2">
      <c r="B3406" s="54" t="e">
        <f>VLOOKUP(E3406,'VPS1'!$J$10:$J$29,1,FALSE)</f>
        <v>#N/A</v>
      </c>
      <c r="C3406" s="131" t="str">
        <f t="shared" si="747"/>
        <v/>
      </c>
      <c r="D3406" s="132"/>
      <c r="E3406" s="132"/>
      <c r="F3406" s="55"/>
      <c r="G3406" s="132"/>
      <c r="H3406" s="132"/>
      <c r="I3406" s="132"/>
      <c r="J3406" s="132"/>
      <c r="K3406" s="132"/>
      <c r="L3406" s="133"/>
      <c r="M3406" s="134"/>
      <c r="N3406" s="132"/>
      <c r="O3406" s="132"/>
      <c r="P3406" s="134" t="str">
        <f t="shared" si="748"/>
        <v>nepildyti</v>
      </c>
      <c r="Q3406" s="135" t="str">
        <f t="shared" si="748"/>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2"/>
        <v>0</v>
      </c>
      <c r="BH3406" s="54">
        <f t="shared" si="749"/>
        <v>0</v>
      </c>
      <c r="BI3406" s="54">
        <f t="shared" si="744"/>
        <v>0</v>
      </c>
      <c r="BJ3406" s="54">
        <f t="shared" si="743"/>
        <v>0</v>
      </c>
      <c r="BK3406" s="54">
        <f t="shared" si="745"/>
        <v>0</v>
      </c>
      <c r="BL3406" s="54">
        <f t="shared" si="750"/>
        <v>0</v>
      </c>
      <c r="BM3406" s="54">
        <f t="shared" si="751"/>
        <v>0</v>
      </c>
      <c r="BN3406" s="54" t="str">
        <f t="shared" si="752"/>
        <v>ne</v>
      </c>
      <c r="BO3406" s="54" t="str">
        <f t="shared" si="753"/>
        <v>ne</v>
      </c>
      <c r="BP3406" s="54" t="str">
        <f t="shared" si="753"/>
        <v>ne</v>
      </c>
      <c r="BQ3406" s="54" t="str">
        <f t="shared" si="754"/>
        <v>ne</v>
      </c>
      <c r="BR3406" s="54" t="str">
        <f t="shared" si="755"/>
        <v>ne</v>
      </c>
      <c r="BS3406" s="54" t="str">
        <f t="shared" si="746"/>
        <v>ne</v>
      </c>
    </row>
    <row r="3407" spans="2:71" x14ac:dyDescent="0.2">
      <c r="B3407" s="54" t="e">
        <f>VLOOKUP(E3407,'VPS1'!$J$10:$J$29,1,FALSE)</f>
        <v>#N/A</v>
      </c>
      <c r="C3407" s="131" t="str">
        <f t="shared" si="747"/>
        <v/>
      </c>
      <c r="D3407" s="132"/>
      <c r="E3407" s="132"/>
      <c r="F3407" s="55"/>
      <c r="G3407" s="132"/>
      <c r="H3407" s="132"/>
      <c r="I3407" s="132"/>
      <c r="J3407" s="132"/>
      <c r="K3407" s="132"/>
      <c r="L3407" s="133"/>
      <c r="M3407" s="134"/>
      <c r="N3407" s="132"/>
      <c r="O3407" s="132"/>
      <c r="P3407" s="134" t="str">
        <f t="shared" si="748"/>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2"/>
        <v>0</v>
      </c>
      <c r="BH3407" s="54">
        <f t="shared" si="749"/>
        <v>0</v>
      </c>
      <c r="BI3407" s="54">
        <f t="shared" si="744"/>
        <v>0</v>
      </c>
      <c r="BJ3407" s="54">
        <f t="shared" si="743"/>
        <v>0</v>
      </c>
      <c r="BK3407" s="54">
        <f t="shared" si="745"/>
        <v>0</v>
      </c>
      <c r="BL3407" s="54">
        <f t="shared" si="750"/>
        <v>0</v>
      </c>
      <c r="BM3407" s="54">
        <f t="shared" si="751"/>
        <v>0</v>
      </c>
      <c r="BN3407" s="54" t="str">
        <f t="shared" si="752"/>
        <v>ne</v>
      </c>
      <c r="BO3407" s="54" t="str">
        <f t="shared" si="753"/>
        <v>ne</v>
      </c>
      <c r="BP3407" s="54" t="str">
        <f t="shared" si="753"/>
        <v>ne</v>
      </c>
      <c r="BQ3407" s="54" t="str">
        <f t="shared" si="754"/>
        <v>ne</v>
      </c>
      <c r="BR3407" s="54" t="str">
        <f t="shared" si="755"/>
        <v>ne</v>
      </c>
      <c r="BS3407" s="54" t="str">
        <f t="shared" si="746"/>
        <v>ne</v>
      </c>
    </row>
    <row r="3408" spans="2:71" x14ac:dyDescent="0.2">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ref="BG3415:BG3478" si="756">IF($F3415&gt;0,YEAR($F3415),)</f>
        <v>0</v>
      </c>
      <c r="BH3415" s="54">
        <f t="shared" si="749"/>
        <v>0</v>
      </c>
      <c r="BI3415" s="54">
        <f t="shared" si="744"/>
        <v>0</v>
      </c>
      <c r="BJ3415" s="54">
        <f t="shared" ref="BJ3415:BJ3478" si="757">IF($AI3415&gt;0,YEAR($AI3415),)</f>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56"/>
        <v>0</v>
      </c>
      <c r="BH3416" s="54">
        <f t="shared" si="749"/>
        <v>0</v>
      </c>
      <c r="BI3416" s="54">
        <f t="shared" si="744"/>
        <v>0</v>
      </c>
      <c r="BJ3416" s="54">
        <f t="shared" si="757"/>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56"/>
        <v>0</v>
      </c>
      <c r="BH3417" s="54">
        <f t="shared" si="749"/>
        <v>0</v>
      </c>
      <c r="BI3417" s="54">
        <f t="shared" si="744"/>
        <v>0</v>
      </c>
      <c r="BJ3417" s="54">
        <f t="shared" si="757"/>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si="756"/>
        <v>0</v>
      </c>
      <c r="BH3418" s="54">
        <f t="shared" si="749"/>
        <v>0</v>
      </c>
      <c r="BI3418" s="54">
        <f t="shared" si="744"/>
        <v>0</v>
      </c>
      <c r="BJ3418" s="54">
        <f t="shared" si="757"/>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6"/>
        <v>0</v>
      </c>
      <c r="BH3467" s="54">
        <f t="shared" si="749"/>
        <v>0</v>
      </c>
      <c r="BI3467" s="54">
        <f t="shared" ref="BI3467:BI3530" si="758">IF($AH3467&gt;0,YEAR($AH3467),)</f>
        <v>0</v>
      </c>
      <c r="BJ3467" s="54">
        <f t="shared" si="757"/>
        <v>0</v>
      </c>
      <c r="BK3467" s="54">
        <f t="shared" ref="BK3467:BK3530" si="759">IF($AJ3467&gt;0,YEAR($AJ3467),)</f>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ref="BS3467:BS3530" si="760">IF(BK3467&gt;0,"taip","ne")</f>
        <v>ne</v>
      </c>
    </row>
    <row r="3468" spans="2:71" x14ac:dyDescent="0.2">
      <c r="B3468" s="54" t="e">
        <f>VLOOKUP(E3468,'VPS1'!$J$10:$J$29,1,FALSE)</f>
        <v>#N/A</v>
      </c>
      <c r="C3468" s="131" t="str">
        <f t="shared" ref="C3468:C3531" si="761">LEFT(E3468,4)</f>
        <v/>
      </c>
      <c r="D3468" s="132"/>
      <c r="E3468" s="132"/>
      <c r="F3468" s="55"/>
      <c r="G3468" s="132"/>
      <c r="H3468" s="132"/>
      <c r="I3468" s="132"/>
      <c r="J3468" s="132"/>
      <c r="K3468" s="132"/>
      <c r="L3468" s="133"/>
      <c r="M3468" s="134"/>
      <c r="N3468" s="132"/>
      <c r="O3468" s="132"/>
      <c r="P3468" s="134" t="str">
        <f t="shared" ref="P3468:Q3531" si="762">IF($N3468="fizinis asmuo","užpildykite","nepildyti")</f>
        <v>nepildyti</v>
      </c>
      <c r="Q3468" s="135" t="str">
        <f t="shared" si="762"/>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6"/>
        <v>0</v>
      </c>
      <c r="BH3468" s="54">
        <f t="shared" ref="BH3468:BH3531" si="763">IF($AF3468&gt;0,YEAR($AF3468),)</f>
        <v>0</v>
      </c>
      <c r="BI3468" s="54">
        <f t="shared" si="758"/>
        <v>0</v>
      </c>
      <c r="BJ3468" s="54">
        <f t="shared" si="757"/>
        <v>0</v>
      </c>
      <c r="BK3468" s="54">
        <f t="shared" si="759"/>
        <v>0</v>
      </c>
      <c r="BL3468" s="54">
        <f t="shared" ref="BL3468:BL3531" si="764">IF($AK3468&gt;0,$AK3468,)</f>
        <v>0</v>
      </c>
      <c r="BM3468" s="54">
        <f t="shared" ref="BM3468:BM3531" si="765">IF($AL3468&gt;0,$AL3468,)</f>
        <v>0</v>
      </c>
      <c r="BN3468" s="54" t="str">
        <f t="shared" ref="BN3468:BN3531" si="766">IF(BH3468&gt;0,"taip","ne")</f>
        <v>ne</v>
      </c>
      <c r="BO3468" s="54" t="str">
        <f t="shared" ref="BO3468:BP3531" si="767">IF(BI3468&gt;0,"taip","ne")</f>
        <v>ne</v>
      </c>
      <c r="BP3468" s="54" t="str">
        <f t="shared" si="767"/>
        <v>ne</v>
      </c>
      <c r="BQ3468" s="54" t="str">
        <f t="shared" ref="BQ3468:BQ3531" si="768">IF(BL3468&gt;0,"taip","ne")</f>
        <v>ne</v>
      </c>
      <c r="BR3468" s="54" t="str">
        <f t="shared" ref="BR3468:BR3531" si="769">IF(BM3468&gt;0,"taip","ne")</f>
        <v>ne</v>
      </c>
      <c r="BS3468" s="54" t="str">
        <f t="shared" si="760"/>
        <v>ne</v>
      </c>
    </row>
    <row r="3469" spans="2:71" x14ac:dyDescent="0.2">
      <c r="B3469" s="54" t="e">
        <f>VLOOKUP(E3469,'VPS1'!$J$10:$J$29,1,FALSE)</f>
        <v>#N/A</v>
      </c>
      <c r="C3469" s="131" t="str">
        <f t="shared" si="761"/>
        <v/>
      </c>
      <c r="D3469" s="132"/>
      <c r="E3469" s="132"/>
      <c r="F3469" s="55"/>
      <c r="G3469" s="132"/>
      <c r="H3469" s="132"/>
      <c r="I3469" s="132"/>
      <c r="J3469" s="132"/>
      <c r="K3469" s="132"/>
      <c r="L3469" s="133"/>
      <c r="M3469" s="134"/>
      <c r="N3469" s="132"/>
      <c r="O3469" s="132"/>
      <c r="P3469" s="134" t="str">
        <f t="shared" si="762"/>
        <v>nepildyti</v>
      </c>
      <c r="Q3469" s="135" t="str">
        <f t="shared" si="762"/>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6"/>
        <v>0</v>
      </c>
      <c r="BH3469" s="54">
        <f t="shared" si="763"/>
        <v>0</v>
      </c>
      <c r="BI3469" s="54">
        <f t="shared" si="758"/>
        <v>0</v>
      </c>
      <c r="BJ3469" s="54">
        <f t="shared" si="757"/>
        <v>0</v>
      </c>
      <c r="BK3469" s="54">
        <f t="shared" si="759"/>
        <v>0</v>
      </c>
      <c r="BL3469" s="54">
        <f t="shared" si="764"/>
        <v>0</v>
      </c>
      <c r="BM3469" s="54">
        <f t="shared" si="765"/>
        <v>0</v>
      </c>
      <c r="BN3469" s="54" t="str">
        <f t="shared" si="766"/>
        <v>ne</v>
      </c>
      <c r="BO3469" s="54" t="str">
        <f t="shared" si="767"/>
        <v>ne</v>
      </c>
      <c r="BP3469" s="54" t="str">
        <f t="shared" si="767"/>
        <v>ne</v>
      </c>
      <c r="BQ3469" s="54" t="str">
        <f t="shared" si="768"/>
        <v>ne</v>
      </c>
      <c r="BR3469" s="54" t="str">
        <f t="shared" si="769"/>
        <v>ne</v>
      </c>
      <c r="BS3469" s="54" t="str">
        <f t="shared" si="760"/>
        <v>ne</v>
      </c>
    </row>
    <row r="3470" spans="2:71" x14ac:dyDescent="0.2">
      <c r="B3470" s="54" t="e">
        <f>VLOOKUP(E3470,'VPS1'!$J$10:$J$29,1,FALSE)</f>
        <v>#N/A</v>
      </c>
      <c r="C3470" s="131" t="str">
        <f t="shared" si="761"/>
        <v/>
      </c>
      <c r="D3470" s="132"/>
      <c r="E3470" s="132"/>
      <c r="F3470" s="55"/>
      <c r="G3470" s="132"/>
      <c r="H3470" s="132"/>
      <c r="I3470" s="132"/>
      <c r="J3470" s="132"/>
      <c r="K3470" s="132"/>
      <c r="L3470" s="133"/>
      <c r="M3470" s="134"/>
      <c r="N3470" s="132"/>
      <c r="O3470" s="132"/>
      <c r="P3470" s="134" t="str">
        <f t="shared" si="762"/>
        <v>nepildyti</v>
      </c>
      <c r="Q3470" s="135" t="str">
        <f t="shared" si="762"/>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6"/>
        <v>0</v>
      </c>
      <c r="BH3470" s="54">
        <f t="shared" si="763"/>
        <v>0</v>
      </c>
      <c r="BI3470" s="54">
        <f t="shared" si="758"/>
        <v>0</v>
      </c>
      <c r="BJ3470" s="54">
        <f t="shared" si="757"/>
        <v>0</v>
      </c>
      <c r="BK3470" s="54">
        <f t="shared" si="759"/>
        <v>0</v>
      </c>
      <c r="BL3470" s="54">
        <f t="shared" si="764"/>
        <v>0</v>
      </c>
      <c r="BM3470" s="54">
        <f t="shared" si="765"/>
        <v>0</v>
      </c>
      <c r="BN3470" s="54" t="str">
        <f t="shared" si="766"/>
        <v>ne</v>
      </c>
      <c r="BO3470" s="54" t="str">
        <f t="shared" si="767"/>
        <v>ne</v>
      </c>
      <c r="BP3470" s="54" t="str">
        <f t="shared" si="767"/>
        <v>ne</v>
      </c>
      <c r="BQ3470" s="54" t="str">
        <f t="shared" si="768"/>
        <v>ne</v>
      </c>
      <c r="BR3470" s="54" t="str">
        <f t="shared" si="769"/>
        <v>ne</v>
      </c>
      <c r="BS3470" s="54" t="str">
        <f t="shared" si="760"/>
        <v>ne</v>
      </c>
    </row>
    <row r="3471" spans="2:71" x14ac:dyDescent="0.2">
      <c r="B3471" s="54" t="e">
        <f>VLOOKUP(E3471,'VPS1'!$J$10:$J$29,1,FALSE)</f>
        <v>#N/A</v>
      </c>
      <c r="C3471" s="131" t="str">
        <f t="shared" si="761"/>
        <v/>
      </c>
      <c r="D3471" s="132"/>
      <c r="E3471" s="132"/>
      <c r="F3471" s="55"/>
      <c r="G3471" s="132"/>
      <c r="H3471" s="132"/>
      <c r="I3471" s="132"/>
      <c r="J3471" s="132"/>
      <c r="K3471" s="132"/>
      <c r="L3471" s="133"/>
      <c r="M3471" s="134"/>
      <c r="N3471" s="132"/>
      <c r="O3471" s="132"/>
      <c r="P3471" s="134" t="str">
        <f t="shared" si="762"/>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6"/>
        <v>0</v>
      </c>
      <c r="BH3471" s="54">
        <f t="shared" si="763"/>
        <v>0</v>
      </c>
      <c r="BI3471" s="54">
        <f t="shared" si="758"/>
        <v>0</v>
      </c>
      <c r="BJ3471" s="54">
        <f t="shared" si="757"/>
        <v>0</v>
      </c>
      <c r="BK3471" s="54">
        <f t="shared" si="759"/>
        <v>0</v>
      </c>
      <c r="BL3471" s="54">
        <f t="shared" si="764"/>
        <v>0</v>
      </c>
      <c r="BM3471" s="54">
        <f t="shared" si="765"/>
        <v>0</v>
      </c>
      <c r="BN3471" s="54" t="str">
        <f t="shared" si="766"/>
        <v>ne</v>
      </c>
      <c r="BO3471" s="54" t="str">
        <f t="shared" si="767"/>
        <v>ne</v>
      </c>
      <c r="BP3471" s="54" t="str">
        <f t="shared" si="767"/>
        <v>ne</v>
      </c>
      <c r="BQ3471" s="54" t="str">
        <f t="shared" si="768"/>
        <v>ne</v>
      </c>
      <c r="BR3471" s="54" t="str">
        <f t="shared" si="769"/>
        <v>ne</v>
      </c>
      <c r="BS3471" s="54" t="str">
        <f t="shared" si="760"/>
        <v>ne</v>
      </c>
    </row>
    <row r="3472" spans="2:71" x14ac:dyDescent="0.2">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ref="BG3479:BG3542" si="770">IF($F3479&gt;0,YEAR($F3479),)</f>
        <v>0</v>
      </c>
      <c r="BH3479" s="54">
        <f t="shared" si="763"/>
        <v>0</v>
      </c>
      <c r="BI3479" s="54">
        <f t="shared" si="758"/>
        <v>0</v>
      </c>
      <c r="BJ3479" s="54">
        <f t="shared" ref="BJ3479:BJ3542" si="771">IF($AI3479&gt;0,YEAR($AI3479),)</f>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70"/>
        <v>0</v>
      </c>
      <c r="BH3480" s="54">
        <f t="shared" si="763"/>
        <v>0</v>
      </c>
      <c r="BI3480" s="54">
        <f t="shared" si="758"/>
        <v>0</v>
      </c>
      <c r="BJ3480" s="54">
        <f t="shared" si="771"/>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70"/>
        <v>0</v>
      </c>
      <c r="BH3481" s="54">
        <f t="shared" si="763"/>
        <v>0</v>
      </c>
      <c r="BI3481" s="54">
        <f t="shared" si="758"/>
        <v>0</v>
      </c>
      <c r="BJ3481" s="54">
        <f t="shared" si="771"/>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si="770"/>
        <v>0</v>
      </c>
      <c r="BH3482" s="54">
        <f t="shared" si="763"/>
        <v>0</v>
      </c>
      <c r="BI3482" s="54">
        <f t="shared" si="758"/>
        <v>0</v>
      </c>
      <c r="BJ3482" s="54">
        <f t="shared" si="771"/>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0"/>
        <v>0</v>
      </c>
      <c r="BH3531" s="54">
        <f t="shared" si="763"/>
        <v>0</v>
      </c>
      <c r="BI3531" s="54">
        <f t="shared" ref="BI3531:BI3594" si="772">IF($AH3531&gt;0,YEAR($AH3531),)</f>
        <v>0</v>
      </c>
      <c r="BJ3531" s="54">
        <f t="shared" si="771"/>
        <v>0</v>
      </c>
      <c r="BK3531" s="54">
        <f t="shared" ref="BK3531:BK3594" si="773">IF($AJ3531&gt;0,YEAR($AJ3531),)</f>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ref="BS3531:BS3594" si="774">IF(BK3531&gt;0,"taip","ne")</f>
        <v>ne</v>
      </c>
    </row>
    <row r="3532" spans="2:71" x14ac:dyDescent="0.2">
      <c r="B3532" s="54" t="e">
        <f>VLOOKUP(E3532,'VPS1'!$J$10:$J$29,1,FALSE)</f>
        <v>#N/A</v>
      </c>
      <c r="C3532" s="131" t="str">
        <f t="shared" ref="C3532:C3595" si="775">LEFT(E3532,4)</f>
        <v/>
      </c>
      <c r="D3532" s="132"/>
      <c r="E3532" s="132"/>
      <c r="F3532" s="55"/>
      <c r="G3532" s="132"/>
      <c r="H3532" s="132"/>
      <c r="I3532" s="132"/>
      <c r="J3532" s="132"/>
      <c r="K3532" s="132"/>
      <c r="L3532" s="133"/>
      <c r="M3532" s="134"/>
      <c r="N3532" s="132"/>
      <c r="O3532" s="132"/>
      <c r="P3532" s="134" t="str">
        <f t="shared" ref="P3532:Q3595" si="776">IF($N3532="fizinis asmuo","užpildykite","nepildyti")</f>
        <v>nepildyti</v>
      </c>
      <c r="Q3532" s="135" t="str">
        <f t="shared" si="776"/>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0"/>
        <v>0</v>
      </c>
      <c r="BH3532" s="54">
        <f t="shared" ref="BH3532:BH3595" si="777">IF($AF3532&gt;0,YEAR($AF3532),)</f>
        <v>0</v>
      </c>
      <c r="BI3532" s="54">
        <f t="shared" si="772"/>
        <v>0</v>
      </c>
      <c r="BJ3532" s="54">
        <f t="shared" si="771"/>
        <v>0</v>
      </c>
      <c r="BK3532" s="54">
        <f t="shared" si="773"/>
        <v>0</v>
      </c>
      <c r="BL3532" s="54">
        <f t="shared" ref="BL3532:BL3595" si="778">IF($AK3532&gt;0,$AK3532,)</f>
        <v>0</v>
      </c>
      <c r="BM3532" s="54">
        <f t="shared" ref="BM3532:BM3595" si="779">IF($AL3532&gt;0,$AL3532,)</f>
        <v>0</v>
      </c>
      <c r="BN3532" s="54" t="str">
        <f t="shared" ref="BN3532:BN3595" si="780">IF(BH3532&gt;0,"taip","ne")</f>
        <v>ne</v>
      </c>
      <c r="BO3532" s="54" t="str">
        <f t="shared" ref="BO3532:BP3595" si="781">IF(BI3532&gt;0,"taip","ne")</f>
        <v>ne</v>
      </c>
      <c r="BP3532" s="54" t="str">
        <f t="shared" si="781"/>
        <v>ne</v>
      </c>
      <c r="BQ3532" s="54" t="str">
        <f t="shared" ref="BQ3532:BQ3595" si="782">IF(BL3532&gt;0,"taip","ne")</f>
        <v>ne</v>
      </c>
      <c r="BR3532" s="54" t="str">
        <f t="shared" ref="BR3532:BR3595" si="783">IF(BM3532&gt;0,"taip","ne")</f>
        <v>ne</v>
      </c>
      <c r="BS3532" s="54" t="str">
        <f t="shared" si="774"/>
        <v>ne</v>
      </c>
    </row>
    <row r="3533" spans="2:71" x14ac:dyDescent="0.2">
      <c r="B3533" s="54" t="e">
        <f>VLOOKUP(E3533,'VPS1'!$J$10:$J$29,1,FALSE)</f>
        <v>#N/A</v>
      </c>
      <c r="C3533" s="131" t="str">
        <f t="shared" si="775"/>
        <v/>
      </c>
      <c r="D3533" s="132"/>
      <c r="E3533" s="132"/>
      <c r="F3533" s="55"/>
      <c r="G3533" s="132"/>
      <c r="H3533" s="132"/>
      <c r="I3533" s="132"/>
      <c r="J3533" s="132"/>
      <c r="K3533" s="132"/>
      <c r="L3533" s="133"/>
      <c r="M3533" s="134"/>
      <c r="N3533" s="132"/>
      <c r="O3533" s="132"/>
      <c r="P3533" s="134" t="str">
        <f t="shared" si="776"/>
        <v>nepildyti</v>
      </c>
      <c r="Q3533" s="135" t="str">
        <f t="shared" si="776"/>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0"/>
        <v>0</v>
      </c>
      <c r="BH3533" s="54">
        <f t="shared" si="777"/>
        <v>0</v>
      </c>
      <c r="BI3533" s="54">
        <f t="shared" si="772"/>
        <v>0</v>
      </c>
      <c r="BJ3533" s="54">
        <f t="shared" si="771"/>
        <v>0</v>
      </c>
      <c r="BK3533" s="54">
        <f t="shared" si="773"/>
        <v>0</v>
      </c>
      <c r="BL3533" s="54">
        <f t="shared" si="778"/>
        <v>0</v>
      </c>
      <c r="BM3533" s="54">
        <f t="shared" si="779"/>
        <v>0</v>
      </c>
      <c r="BN3533" s="54" t="str">
        <f t="shared" si="780"/>
        <v>ne</v>
      </c>
      <c r="BO3533" s="54" t="str">
        <f t="shared" si="781"/>
        <v>ne</v>
      </c>
      <c r="BP3533" s="54" t="str">
        <f t="shared" si="781"/>
        <v>ne</v>
      </c>
      <c r="BQ3533" s="54" t="str">
        <f t="shared" si="782"/>
        <v>ne</v>
      </c>
      <c r="BR3533" s="54" t="str">
        <f t="shared" si="783"/>
        <v>ne</v>
      </c>
      <c r="BS3533" s="54" t="str">
        <f t="shared" si="774"/>
        <v>ne</v>
      </c>
    </row>
    <row r="3534" spans="2:71" x14ac:dyDescent="0.2">
      <c r="B3534" s="54" t="e">
        <f>VLOOKUP(E3534,'VPS1'!$J$10:$J$29,1,FALSE)</f>
        <v>#N/A</v>
      </c>
      <c r="C3534" s="131" t="str">
        <f t="shared" si="775"/>
        <v/>
      </c>
      <c r="D3534" s="132"/>
      <c r="E3534" s="132"/>
      <c r="F3534" s="55"/>
      <c r="G3534" s="132"/>
      <c r="H3534" s="132"/>
      <c r="I3534" s="132"/>
      <c r="J3534" s="132"/>
      <c r="K3534" s="132"/>
      <c r="L3534" s="133"/>
      <c r="M3534" s="134"/>
      <c r="N3534" s="132"/>
      <c r="O3534" s="132"/>
      <c r="P3534" s="134" t="str">
        <f t="shared" si="776"/>
        <v>nepildyti</v>
      </c>
      <c r="Q3534" s="135" t="str">
        <f t="shared" si="776"/>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0"/>
        <v>0</v>
      </c>
      <c r="BH3534" s="54">
        <f t="shared" si="777"/>
        <v>0</v>
      </c>
      <c r="BI3534" s="54">
        <f t="shared" si="772"/>
        <v>0</v>
      </c>
      <c r="BJ3534" s="54">
        <f t="shared" si="771"/>
        <v>0</v>
      </c>
      <c r="BK3534" s="54">
        <f t="shared" si="773"/>
        <v>0</v>
      </c>
      <c r="BL3534" s="54">
        <f t="shared" si="778"/>
        <v>0</v>
      </c>
      <c r="BM3534" s="54">
        <f t="shared" si="779"/>
        <v>0</v>
      </c>
      <c r="BN3534" s="54" t="str">
        <f t="shared" si="780"/>
        <v>ne</v>
      </c>
      <c r="BO3534" s="54" t="str">
        <f t="shared" si="781"/>
        <v>ne</v>
      </c>
      <c r="BP3534" s="54" t="str">
        <f t="shared" si="781"/>
        <v>ne</v>
      </c>
      <c r="BQ3534" s="54" t="str">
        <f t="shared" si="782"/>
        <v>ne</v>
      </c>
      <c r="BR3534" s="54" t="str">
        <f t="shared" si="783"/>
        <v>ne</v>
      </c>
      <c r="BS3534" s="54" t="str">
        <f t="shared" si="774"/>
        <v>ne</v>
      </c>
    </row>
    <row r="3535" spans="2:71" x14ac:dyDescent="0.2">
      <c r="B3535" s="54" t="e">
        <f>VLOOKUP(E3535,'VPS1'!$J$10:$J$29,1,FALSE)</f>
        <v>#N/A</v>
      </c>
      <c r="C3535" s="131" t="str">
        <f t="shared" si="775"/>
        <v/>
      </c>
      <c r="D3535" s="132"/>
      <c r="E3535" s="132"/>
      <c r="F3535" s="55"/>
      <c r="G3535" s="132"/>
      <c r="H3535" s="132"/>
      <c r="I3535" s="132"/>
      <c r="J3535" s="132"/>
      <c r="K3535" s="132"/>
      <c r="L3535" s="133"/>
      <c r="M3535" s="134"/>
      <c r="N3535" s="132"/>
      <c r="O3535" s="132"/>
      <c r="P3535" s="134" t="str">
        <f t="shared" si="776"/>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0"/>
        <v>0</v>
      </c>
      <c r="BH3535" s="54">
        <f t="shared" si="777"/>
        <v>0</v>
      </c>
      <c r="BI3535" s="54">
        <f t="shared" si="772"/>
        <v>0</v>
      </c>
      <c r="BJ3535" s="54">
        <f t="shared" si="771"/>
        <v>0</v>
      </c>
      <c r="BK3535" s="54">
        <f t="shared" si="773"/>
        <v>0</v>
      </c>
      <c r="BL3535" s="54">
        <f t="shared" si="778"/>
        <v>0</v>
      </c>
      <c r="BM3535" s="54">
        <f t="shared" si="779"/>
        <v>0</v>
      </c>
      <c r="BN3535" s="54" t="str">
        <f t="shared" si="780"/>
        <v>ne</v>
      </c>
      <c r="BO3535" s="54" t="str">
        <f t="shared" si="781"/>
        <v>ne</v>
      </c>
      <c r="BP3535" s="54" t="str">
        <f t="shared" si="781"/>
        <v>ne</v>
      </c>
      <c r="BQ3535" s="54" t="str">
        <f t="shared" si="782"/>
        <v>ne</v>
      </c>
      <c r="BR3535" s="54" t="str">
        <f t="shared" si="783"/>
        <v>ne</v>
      </c>
      <c r="BS3535" s="54" t="str">
        <f t="shared" si="774"/>
        <v>ne</v>
      </c>
    </row>
    <row r="3536" spans="2:71" x14ac:dyDescent="0.2">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ref="BG3543:BG3606" si="784">IF($F3543&gt;0,YEAR($F3543),)</f>
        <v>0</v>
      </c>
      <c r="BH3543" s="54">
        <f t="shared" si="777"/>
        <v>0</v>
      </c>
      <c r="BI3543" s="54">
        <f t="shared" si="772"/>
        <v>0</v>
      </c>
      <c r="BJ3543" s="54">
        <f t="shared" ref="BJ3543:BJ3606" si="785">IF($AI3543&gt;0,YEAR($AI3543),)</f>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84"/>
        <v>0</v>
      </c>
      <c r="BH3544" s="54">
        <f t="shared" si="777"/>
        <v>0</v>
      </c>
      <c r="BI3544" s="54">
        <f t="shared" si="772"/>
        <v>0</v>
      </c>
      <c r="BJ3544" s="54">
        <f t="shared" si="785"/>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84"/>
        <v>0</v>
      </c>
      <c r="BH3545" s="54">
        <f t="shared" si="777"/>
        <v>0</v>
      </c>
      <c r="BI3545" s="54">
        <f t="shared" si="772"/>
        <v>0</v>
      </c>
      <c r="BJ3545" s="54">
        <f t="shared" si="785"/>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si="784"/>
        <v>0</v>
      </c>
      <c r="BH3546" s="54">
        <f t="shared" si="777"/>
        <v>0</v>
      </c>
      <c r="BI3546" s="54">
        <f t="shared" si="772"/>
        <v>0</v>
      </c>
      <c r="BJ3546" s="54">
        <f t="shared" si="785"/>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4"/>
        <v>0</v>
      </c>
      <c r="BH3595" s="54">
        <f t="shared" si="777"/>
        <v>0</v>
      </c>
      <c r="BI3595" s="54">
        <f t="shared" ref="BI3595:BI3658" si="786">IF($AH3595&gt;0,YEAR($AH3595),)</f>
        <v>0</v>
      </c>
      <c r="BJ3595" s="54">
        <f t="shared" si="785"/>
        <v>0</v>
      </c>
      <c r="BK3595" s="54">
        <f t="shared" ref="BK3595:BK3658" si="787">IF($AJ3595&gt;0,YEAR($AJ3595),)</f>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ref="BS3595:BS3658" si="788">IF(BK3595&gt;0,"taip","ne")</f>
        <v>ne</v>
      </c>
    </row>
    <row r="3596" spans="2:71" x14ac:dyDescent="0.2">
      <c r="B3596" s="54" t="e">
        <f>VLOOKUP(E3596,'VPS1'!$J$10:$J$29,1,FALSE)</f>
        <v>#N/A</v>
      </c>
      <c r="C3596" s="131" t="str">
        <f t="shared" ref="C3596:C3659" si="789">LEFT(E3596,4)</f>
        <v/>
      </c>
      <c r="D3596" s="132"/>
      <c r="E3596" s="132"/>
      <c r="F3596" s="55"/>
      <c r="G3596" s="132"/>
      <c r="H3596" s="132"/>
      <c r="I3596" s="132"/>
      <c r="J3596" s="132"/>
      <c r="K3596" s="132"/>
      <c r="L3596" s="133"/>
      <c r="M3596" s="134"/>
      <c r="N3596" s="132"/>
      <c r="O3596" s="132"/>
      <c r="P3596" s="134" t="str">
        <f t="shared" ref="P3596:Q3659" si="790">IF($N3596="fizinis asmuo","užpildykite","nepildyti")</f>
        <v>nepildyti</v>
      </c>
      <c r="Q3596" s="135" t="str">
        <f t="shared" si="790"/>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4"/>
        <v>0</v>
      </c>
      <c r="BH3596" s="54">
        <f t="shared" ref="BH3596:BH3659" si="791">IF($AF3596&gt;0,YEAR($AF3596),)</f>
        <v>0</v>
      </c>
      <c r="BI3596" s="54">
        <f t="shared" si="786"/>
        <v>0</v>
      </c>
      <c r="BJ3596" s="54">
        <f t="shared" si="785"/>
        <v>0</v>
      </c>
      <c r="BK3596" s="54">
        <f t="shared" si="787"/>
        <v>0</v>
      </c>
      <c r="BL3596" s="54">
        <f t="shared" ref="BL3596:BL3659" si="792">IF($AK3596&gt;0,$AK3596,)</f>
        <v>0</v>
      </c>
      <c r="BM3596" s="54">
        <f t="shared" ref="BM3596:BM3659" si="793">IF($AL3596&gt;0,$AL3596,)</f>
        <v>0</v>
      </c>
      <c r="BN3596" s="54" t="str">
        <f t="shared" ref="BN3596:BN3659" si="794">IF(BH3596&gt;0,"taip","ne")</f>
        <v>ne</v>
      </c>
      <c r="BO3596" s="54" t="str">
        <f t="shared" ref="BO3596:BP3659" si="795">IF(BI3596&gt;0,"taip","ne")</f>
        <v>ne</v>
      </c>
      <c r="BP3596" s="54" t="str">
        <f t="shared" si="795"/>
        <v>ne</v>
      </c>
      <c r="BQ3596" s="54" t="str">
        <f t="shared" ref="BQ3596:BQ3659" si="796">IF(BL3596&gt;0,"taip","ne")</f>
        <v>ne</v>
      </c>
      <c r="BR3596" s="54" t="str">
        <f t="shared" ref="BR3596:BR3659" si="797">IF(BM3596&gt;0,"taip","ne")</f>
        <v>ne</v>
      </c>
      <c r="BS3596" s="54" t="str">
        <f t="shared" si="788"/>
        <v>ne</v>
      </c>
    </row>
    <row r="3597" spans="2:71" x14ac:dyDescent="0.2">
      <c r="B3597" s="54" t="e">
        <f>VLOOKUP(E3597,'VPS1'!$J$10:$J$29,1,FALSE)</f>
        <v>#N/A</v>
      </c>
      <c r="C3597" s="131" t="str">
        <f t="shared" si="789"/>
        <v/>
      </c>
      <c r="D3597" s="132"/>
      <c r="E3597" s="132"/>
      <c r="F3597" s="55"/>
      <c r="G3597" s="132"/>
      <c r="H3597" s="132"/>
      <c r="I3597" s="132"/>
      <c r="J3597" s="132"/>
      <c r="K3597" s="132"/>
      <c r="L3597" s="133"/>
      <c r="M3597" s="134"/>
      <c r="N3597" s="132"/>
      <c r="O3597" s="132"/>
      <c r="P3597" s="134" t="str">
        <f t="shared" si="790"/>
        <v>nepildyti</v>
      </c>
      <c r="Q3597" s="135" t="str">
        <f t="shared" si="790"/>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4"/>
        <v>0</v>
      </c>
      <c r="BH3597" s="54">
        <f t="shared" si="791"/>
        <v>0</v>
      </c>
      <c r="BI3597" s="54">
        <f t="shared" si="786"/>
        <v>0</v>
      </c>
      <c r="BJ3597" s="54">
        <f t="shared" si="785"/>
        <v>0</v>
      </c>
      <c r="BK3597" s="54">
        <f t="shared" si="787"/>
        <v>0</v>
      </c>
      <c r="BL3597" s="54">
        <f t="shared" si="792"/>
        <v>0</v>
      </c>
      <c r="BM3597" s="54">
        <f t="shared" si="793"/>
        <v>0</v>
      </c>
      <c r="BN3597" s="54" t="str">
        <f t="shared" si="794"/>
        <v>ne</v>
      </c>
      <c r="BO3597" s="54" t="str">
        <f t="shared" si="795"/>
        <v>ne</v>
      </c>
      <c r="BP3597" s="54" t="str">
        <f t="shared" si="795"/>
        <v>ne</v>
      </c>
      <c r="BQ3597" s="54" t="str">
        <f t="shared" si="796"/>
        <v>ne</v>
      </c>
      <c r="BR3597" s="54" t="str">
        <f t="shared" si="797"/>
        <v>ne</v>
      </c>
      <c r="BS3597" s="54" t="str">
        <f t="shared" si="788"/>
        <v>ne</v>
      </c>
    </row>
    <row r="3598" spans="2:71" x14ac:dyDescent="0.2">
      <c r="B3598" s="54" t="e">
        <f>VLOOKUP(E3598,'VPS1'!$J$10:$J$29,1,FALSE)</f>
        <v>#N/A</v>
      </c>
      <c r="C3598" s="131" t="str">
        <f t="shared" si="789"/>
        <v/>
      </c>
      <c r="D3598" s="132"/>
      <c r="E3598" s="132"/>
      <c r="F3598" s="55"/>
      <c r="G3598" s="132"/>
      <c r="H3598" s="132"/>
      <c r="I3598" s="132"/>
      <c r="J3598" s="132"/>
      <c r="K3598" s="132"/>
      <c r="L3598" s="133"/>
      <c r="M3598" s="134"/>
      <c r="N3598" s="132"/>
      <c r="O3598" s="132"/>
      <c r="P3598" s="134" t="str">
        <f t="shared" si="790"/>
        <v>nepildyti</v>
      </c>
      <c r="Q3598" s="135" t="str">
        <f t="shared" si="790"/>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4"/>
        <v>0</v>
      </c>
      <c r="BH3598" s="54">
        <f t="shared" si="791"/>
        <v>0</v>
      </c>
      <c r="BI3598" s="54">
        <f t="shared" si="786"/>
        <v>0</v>
      </c>
      <c r="BJ3598" s="54">
        <f t="shared" si="785"/>
        <v>0</v>
      </c>
      <c r="BK3598" s="54">
        <f t="shared" si="787"/>
        <v>0</v>
      </c>
      <c r="BL3598" s="54">
        <f t="shared" si="792"/>
        <v>0</v>
      </c>
      <c r="BM3598" s="54">
        <f t="shared" si="793"/>
        <v>0</v>
      </c>
      <c r="BN3598" s="54" t="str">
        <f t="shared" si="794"/>
        <v>ne</v>
      </c>
      <c r="BO3598" s="54" t="str">
        <f t="shared" si="795"/>
        <v>ne</v>
      </c>
      <c r="BP3598" s="54" t="str">
        <f t="shared" si="795"/>
        <v>ne</v>
      </c>
      <c r="BQ3598" s="54" t="str">
        <f t="shared" si="796"/>
        <v>ne</v>
      </c>
      <c r="BR3598" s="54" t="str">
        <f t="shared" si="797"/>
        <v>ne</v>
      </c>
      <c r="BS3598" s="54" t="str">
        <f t="shared" si="788"/>
        <v>ne</v>
      </c>
    </row>
    <row r="3599" spans="2:71" x14ac:dyDescent="0.2">
      <c r="B3599" s="54" t="e">
        <f>VLOOKUP(E3599,'VPS1'!$J$10:$J$29,1,FALSE)</f>
        <v>#N/A</v>
      </c>
      <c r="C3599" s="131" t="str">
        <f t="shared" si="789"/>
        <v/>
      </c>
      <c r="D3599" s="132"/>
      <c r="E3599" s="132"/>
      <c r="F3599" s="55"/>
      <c r="G3599" s="132"/>
      <c r="H3599" s="132"/>
      <c r="I3599" s="132"/>
      <c r="J3599" s="132"/>
      <c r="K3599" s="132"/>
      <c r="L3599" s="133"/>
      <c r="M3599" s="134"/>
      <c r="N3599" s="132"/>
      <c r="O3599" s="132"/>
      <c r="P3599" s="134" t="str">
        <f t="shared" si="790"/>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4"/>
        <v>0</v>
      </c>
      <c r="BH3599" s="54">
        <f t="shared" si="791"/>
        <v>0</v>
      </c>
      <c r="BI3599" s="54">
        <f t="shared" si="786"/>
        <v>0</v>
      </c>
      <c r="BJ3599" s="54">
        <f t="shared" si="785"/>
        <v>0</v>
      </c>
      <c r="BK3599" s="54">
        <f t="shared" si="787"/>
        <v>0</v>
      </c>
      <c r="BL3599" s="54">
        <f t="shared" si="792"/>
        <v>0</v>
      </c>
      <c r="BM3599" s="54">
        <f t="shared" si="793"/>
        <v>0</v>
      </c>
      <c r="BN3599" s="54" t="str">
        <f t="shared" si="794"/>
        <v>ne</v>
      </c>
      <c r="BO3599" s="54" t="str">
        <f t="shared" si="795"/>
        <v>ne</v>
      </c>
      <c r="BP3599" s="54" t="str">
        <f t="shared" si="795"/>
        <v>ne</v>
      </c>
      <c r="BQ3599" s="54" t="str">
        <f t="shared" si="796"/>
        <v>ne</v>
      </c>
      <c r="BR3599" s="54" t="str">
        <f t="shared" si="797"/>
        <v>ne</v>
      </c>
      <c r="BS3599" s="54" t="str">
        <f t="shared" si="788"/>
        <v>ne</v>
      </c>
    </row>
    <row r="3600" spans="2:71" x14ac:dyDescent="0.2">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ref="BG3607:BG3670" si="798">IF($F3607&gt;0,YEAR($F3607),)</f>
        <v>0</v>
      </c>
      <c r="BH3607" s="54">
        <f t="shared" si="791"/>
        <v>0</v>
      </c>
      <c r="BI3607" s="54">
        <f t="shared" si="786"/>
        <v>0</v>
      </c>
      <c r="BJ3607" s="54">
        <f t="shared" ref="BJ3607:BJ3670" si="799">IF($AI3607&gt;0,YEAR($AI3607),)</f>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98"/>
        <v>0</v>
      </c>
      <c r="BH3608" s="54">
        <f t="shared" si="791"/>
        <v>0</v>
      </c>
      <c r="BI3608" s="54">
        <f t="shared" si="786"/>
        <v>0</v>
      </c>
      <c r="BJ3608" s="54">
        <f t="shared" si="799"/>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98"/>
        <v>0</v>
      </c>
      <c r="BH3609" s="54">
        <f t="shared" si="791"/>
        <v>0</v>
      </c>
      <c r="BI3609" s="54">
        <f t="shared" si="786"/>
        <v>0</v>
      </c>
      <c r="BJ3609" s="54">
        <f t="shared" si="799"/>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si="798"/>
        <v>0</v>
      </c>
      <c r="BH3610" s="54">
        <f t="shared" si="791"/>
        <v>0</v>
      </c>
      <c r="BI3610" s="54">
        <f t="shared" si="786"/>
        <v>0</v>
      </c>
      <c r="BJ3610" s="54">
        <f t="shared" si="799"/>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8"/>
        <v>0</v>
      </c>
      <c r="BH3659" s="54">
        <f t="shared" si="791"/>
        <v>0</v>
      </c>
      <c r="BI3659" s="54">
        <f t="shared" ref="BI3659:BI3722" si="800">IF($AH3659&gt;0,YEAR($AH3659),)</f>
        <v>0</v>
      </c>
      <c r="BJ3659" s="54">
        <f t="shared" si="799"/>
        <v>0</v>
      </c>
      <c r="BK3659" s="54">
        <f t="shared" ref="BK3659:BK3722" si="801">IF($AJ3659&gt;0,YEAR($AJ3659),)</f>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ref="BS3659:BS3722" si="802">IF(BK3659&gt;0,"taip","ne")</f>
        <v>ne</v>
      </c>
    </row>
    <row r="3660" spans="2:71" x14ac:dyDescent="0.2">
      <c r="B3660" s="54" t="e">
        <f>VLOOKUP(E3660,'VPS1'!$J$10:$J$29,1,FALSE)</f>
        <v>#N/A</v>
      </c>
      <c r="C3660" s="131" t="str">
        <f t="shared" ref="C3660:C3723" si="803">LEFT(E3660,4)</f>
        <v/>
      </c>
      <c r="D3660" s="132"/>
      <c r="E3660" s="132"/>
      <c r="F3660" s="55"/>
      <c r="G3660" s="132"/>
      <c r="H3660" s="132"/>
      <c r="I3660" s="132"/>
      <c r="J3660" s="132"/>
      <c r="K3660" s="132"/>
      <c r="L3660" s="133"/>
      <c r="M3660" s="134"/>
      <c r="N3660" s="132"/>
      <c r="O3660" s="132"/>
      <c r="P3660" s="134" t="str">
        <f t="shared" ref="P3660:Q3723" si="804">IF($N3660="fizinis asmuo","užpildykite","nepildyti")</f>
        <v>nepildyti</v>
      </c>
      <c r="Q3660" s="135" t="str">
        <f t="shared" si="804"/>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8"/>
        <v>0</v>
      </c>
      <c r="BH3660" s="54">
        <f t="shared" ref="BH3660:BH3723" si="805">IF($AF3660&gt;0,YEAR($AF3660),)</f>
        <v>0</v>
      </c>
      <c r="BI3660" s="54">
        <f t="shared" si="800"/>
        <v>0</v>
      </c>
      <c r="BJ3660" s="54">
        <f t="shared" si="799"/>
        <v>0</v>
      </c>
      <c r="BK3660" s="54">
        <f t="shared" si="801"/>
        <v>0</v>
      </c>
      <c r="BL3660" s="54">
        <f t="shared" ref="BL3660:BL3723" si="806">IF($AK3660&gt;0,$AK3660,)</f>
        <v>0</v>
      </c>
      <c r="BM3660" s="54">
        <f t="shared" ref="BM3660:BM3723" si="807">IF($AL3660&gt;0,$AL3660,)</f>
        <v>0</v>
      </c>
      <c r="BN3660" s="54" t="str">
        <f t="shared" ref="BN3660:BN3723" si="808">IF(BH3660&gt;0,"taip","ne")</f>
        <v>ne</v>
      </c>
      <c r="BO3660" s="54" t="str">
        <f t="shared" ref="BO3660:BP3723" si="809">IF(BI3660&gt;0,"taip","ne")</f>
        <v>ne</v>
      </c>
      <c r="BP3660" s="54" t="str">
        <f t="shared" si="809"/>
        <v>ne</v>
      </c>
      <c r="BQ3660" s="54" t="str">
        <f t="shared" ref="BQ3660:BQ3723" si="810">IF(BL3660&gt;0,"taip","ne")</f>
        <v>ne</v>
      </c>
      <c r="BR3660" s="54" t="str">
        <f t="shared" ref="BR3660:BR3723" si="811">IF(BM3660&gt;0,"taip","ne")</f>
        <v>ne</v>
      </c>
      <c r="BS3660" s="54" t="str">
        <f t="shared" si="802"/>
        <v>ne</v>
      </c>
    </row>
    <row r="3661" spans="2:71" x14ac:dyDescent="0.2">
      <c r="B3661" s="54" t="e">
        <f>VLOOKUP(E3661,'VPS1'!$J$10:$J$29,1,FALSE)</f>
        <v>#N/A</v>
      </c>
      <c r="C3661" s="131" t="str">
        <f t="shared" si="803"/>
        <v/>
      </c>
      <c r="D3661" s="132"/>
      <c r="E3661" s="132"/>
      <c r="F3661" s="55"/>
      <c r="G3661" s="132"/>
      <c r="H3661" s="132"/>
      <c r="I3661" s="132"/>
      <c r="J3661" s="132"/>
      <c r="K3661" s="132"/>
      <c r="L3661" s="133"/>
      <c r="M3661" s="134"/>
      <c r="N3661" s="132"/>
      <c r="O3661" s="132"/>
      <c r="P3661" s="134" t="str">
        <f t="shared" si="804"/>
        <v>nepildyti</v>
      </c>
      <c r="Q3661" s="135" t="str">
        <f t="shared" si="804"/>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8"/>
        <v>0</v>
      </c>
      <c r="BH3661" s="54">
        <f t="shared" si="805"/>
        <v>0</v>
      </c>
      <c r="BI3661" s="54">
        <f t="shared" si="800"/>
        <v>0</v>
      </c>
      <c r="BJ3661" s="54">
        <f t="shared" si="799"/>
        <v>0</v>
      </c>
      <c r="BK3661" s="54">
        <f t="shared" si="801"/>
        <v>0</v>
      </c>
      <c r="BL3661" s="54">
        <f t="shared" si="806"/>
        <v>0</v>
      </c>
      <c r="BM3661" s="54">
        <f t="shared" si="807"/>
        <v>0</v>
      </c>
      <c r="BN3661" s="54" t="str">
        <f t="shared" si="808"/>
        <v>ne</v>
      </c>
      <c r="BO3661" s="54" t="str">
        <f t="shared" si="809"/>
        <v>ne</v>
      </c>
      <c r="BP3661" s="54" t="str">
        <f t="shared" si="809"/>
        <v>ne</v>
      </c>
      <c r="BQ3661" s="54" t="str">
        <f t="shared" si="810"/>
        <v>ne</v>
      </c>
      <c r="BR3661" s="54" t="str">
        <f t="shared" si="811"/>
        <v>ne</v>
      </c>
      <c r="BS3661" s="54" t="str">
        <f t="shared" si="802"/>
        <v>ne</v>
      </c>
    </row>
    <row r="3662" spans="2:71" x14ac:dyDescent="0.2">
      <c r="B3662" s="54" t="e">
        <f>VLOOKUP(E3662,'VPS1'!$J$10:$J$29,1,FALSE)</f>
        <v>#N/A</v>
      </c>
      <c r="C3662" s="131" t="str">
        <f t="shared" si="803"/>
        <v/>
      </c>
      <c r="D3662" s="132"/>
      <c r="E3662" s="132"/>
      <c r="F3662" s="55"/>
      <c r="G3662" s="132"/>
      <c r="H3662" s="132"/>
      <c r="I3662" s="132"/>
      <c r="J3662" s="132"/>
      <c r="K3662" s="132"/>
      <c r="L3662" s="133"/>
      <c r="M3662" s="134"/>
      <c r="N3662" s="132"/>
      <c r="O3662" s="132"/>
      <c r="P3662" s="134" t="str">
        <f t="shared" si="804"/>
        <v>nepildyti</v>
      </c>
      <c r="Q3662" s="135" t="str">
        <f t="shared" si="804"/>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8"/>
        <v>0</v>
      </c>
      <c r="BH3662" s="54">
        <f t="shared" si="805"/>
        <v>0</v>
      </c>
      <c r="BI3662" s="54">
        <f t="shared" si="800"/>
        <v>0</v>
      </c>
      <c r="BJ3662" s="54">
        <f t="shared" si="799"/>
        <v>0</v>
      </c>
      <c r="BK3662" s="54">
        <f t="shared" si="801"/>
        <v>0</v>
      </c>
      <c r="BL3662" s="54">
        <f t="shared" si="806"/>
        <v>0</v>
      </c>
      <c r="BM3662" s="54">
        <f t="shared" si="807"/>
        <v>0</v>
      </c>
      <c r="BN3662" s="54" t="str">
        <f t="shared" si="808"/>
        <v>ne</v>
      </c>
      <c r="BO3662" s="54" t="str">
        <f t="shared" si="809"/>
        <v>ne</v>
      </c>
      <c r="BP3662" s="54" t="str">
        <f t="shared" si="809"/>
        <v>ne</v>
      </c>
      <c r="BQ3662" s="54" t="str">
        <f t="shared" si="810"/>
        <v>ne</v>
      </c>
      <c r="BR3662" s="54" t="str">
        <f t="shared" si="811"/>
        <v>ne</v>
      </c>
      <c r="BS3662" s="54" t="str">
        <f t="shared" si="802"/>
        <v>ne</v>
      </c>
    </row>
    <row r="3663" spans="2:71" x14ac:dyDescent="0.2">
      <c r="B3663" s="54" t="e">
        <f>VLOOKUP(E3663,'VPS1'!$J$10:$J$29,1,FALSE)</f>
        <v>#N/A</v>
      </c>
      <c r="C3663" s="131" t="str">
        <f t="shared" si="803"/>
        <v/>
      </c>
      <c r="D3663" s="132"/>
      <c r="E3663" s="132"/>
      <c r="F3663" s="55"/>
      <c r="G3663" s="132"/>
      <c r="H3663" s="132"/>
      <c r="I3663" s="132"/>
      <c r="J3663" s="132"/>
      <c r="K3663" s="132"/>
      <c r="L3663" s="133"/>
      <c r="M3663" s="134"/>
      <c r="N3663" s="132"/>
      <c r="O3663" s="132"/>
      <c r="P3663" s="134" t="str">
        <f t="shared" si="804"/>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8"/>
        <v>0</v>
      </c>
      <c r="BH3663" s="54">
        <f t="shared" si="805"/>
        <v>0</v>
      </c>
      <c r="BI3663" s="54">
        <f t="shared" si="800"/>
        <v>0</v>
      </c>
      <c r="BJ3663" s="54">
        <f t="shared" si="799"/>
        <v>0</v>
      </c>
      <c r="BK3663" s="54">
        <f t="shared" si="801"/>
        <v>0</v>
      </c>
      <c r="BL3663" s="54">
        <f t="shared" si="806"/>
        <v>0</v>
      </c>
      <c r="BM3663" s="54">
        <f t="shared" si="807"/>
        <v>0</v>
      </c>
      <c r="BN3663" s="54" t="str">
        <f t="shared" si="808"/>
        <v>ne</v>
      </c>
      <c r="BO3663" s="54" t="str">
        <f t="shared" si="809"/>
        <v>ne</v>
      </c>
      <c r="BP3663" s="54" t="str">
        <f t="shared" si="809"/>
        <v>ne</v>
      </c>
      <c r="BQ3663" s="54" t="str">
        <f t="shared" si="810"/>
        <v>ne</v>
      </c>
      <c r="BR3663" s="54" t="str">
        <f t="shared" si="811"/>
        <v>ne</v>
      </c>
      <c r="BS3663" s="54" t="str">
        <f t="shared" si="802"/>
        <v>ne</v>
      </c>
    </row>
    <row r="3664" spans="2:71" x14ac:dyDescent="0.2">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ref="BG3671:BG3734" si="812">IF($F3671&gt;0,YEAR($F3671),)</f>
        <v>0</v>
      </c>
      <c r="BH3671" s="54">
        <f t="shared" si="805"/>
        <v>0</v>
      </c>
      <c r="BI3671" s="54">
        <f t="shared" si="800"/>
        <v>0</v>
      </c>
      <c r="BJ3671" s="54">
        <f t="shared" ref="BJ3671:BJ3734" si="813">IF($AI3671&gt;0,YEAR($AI3671),)</f>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812"/>
        <v>0</v>
      </c>
      <c r="BH3672" s="54">
        <f t="shared" si="805"/>
        <v>0</v>
      </c>
      <c r="BI3672" s="54">
        <f t="shared" si="800"/>
        <v>0</v>
      </c>
      <c r="BJ3672" s="54">
        <f t="shared" si="813"/>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812"/>
        <v>0</v>
      </c>
      <c r="BH3673" s="54">
        <f t="shared" si="805"/>
        <v>0</v>
      </c>
      <c r="BI3673" s="54">
        <f t="shared" si="800"/>
        <v>0</v>
      </c>
      <c r="BJ3673" s="54">
        <f t="shared" si="813"/>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si="812"/>
        <v>0</v>
      </c>
      <c r="BH3674" s="54">
        <f t="shared" si="805"/>
        <v>0</v>
      </c>
      <c r="BI3674" s="54">
        <f t="shared" si="800"/>
        <v>0</v>
      </c>
      <c r="BJ3674" s="54">
        <f t="shared" si="813"/>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2"/>
        <v>0</v>
      </c>
      <c r="BH3723" s="54">
        <f t="shared" si="805"/>
        <v>0</v>
      </c>
      <c r="BI3723" s="54">
        <f t="shared" ref="BI3723:BI3786" si="814">IF($AH3723&gt;0,YEAR($AH3723),)</f>
        <v>0</v>
      </c>
      <c r="BJ3723" s="54">
        <f t="shared" si="813"/>
        <v>0</v>
      </c>
      <c r="BK3723" s="54">
        <f t="shared" ref="BK3723:BK3786" si="815">IF($AJ3723&gt;0,YEAR($AJ3723),)</f>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ref="BS3723:BS3786" si="816">IF(BK3723&gt;0,"taip","ne")</f>
        <v>ne</v>
      </c>
    </row>
    <row r="3724" spans="2:71" x14ac:dyDescent="0.2">
      <c r="B3724" s="54" t="e">
        <f>VLOOKUP(E3724,'VPS1'!$J$10:$J$29,1,FALSE)</f>
        <v>#N/A</v>
      </c>
      <c r="C3724" s="131" t="str">
        <f t="shared" ref="C3724:C3787" si="817">LEFT(E3724,4)</f>
        <v/>
      </c>
      <c r="D3724" s="132"/>
      <c r="E3724" s="132"/>
      <c r="F3724" s="55"/>
      <c r="G3724" s="132"/>
      <c r="H3724" s="132"/>
      <c r="I3724" s="132"/>
      <c r="J3724" s="132"/>
      <c r="K3724" s="132"/>
      <c r="L3724" s="133"/>
      <c r="M3724" s="134"/>
      <c r="N3724" s="132"/>
      <c r="O3724" s="132"/>
      <c r="P3724" s="134" t="str">
        <f t="shared" ref="P3724:Q3787" si="818">IF($N3724="fizinis asmuo","užpildykite","nepildyti")</f>
        <v>nepildyti</v>
      </c>
      <c r="Q3724" s="135" t="str">
        <f t="shared" si="818"/>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2"/>
        <v>0</v>
      </c>
      <c r="BH3724" s="54">
        <f t="shared" ref="BH3724:BH3787" si="819">IF($AF3724&gt;0,YEAR($AF3724),)</f>
        <v>0</v>
      </c>
      <c r="BI3724" s="54">
        <f t="shared" si="814"/>
        <v>0</v>
      </c>
      <c r="BJ3724" s="54">
        <f t="shared" si="813"/>
        <v>0</v>
      </c>
      <c r="BK3724" s="54">
        <f t="shared" si="815"/>
        <v>0</v>
      </c>
      <c r="BL3724" s="54">
        <f t="shared" ref="BL3724:BL3787" si="820">IF($AK3724&gt;0,$AK3724,)</f>
        <v>0</v>
      </c>
      <c r="BM3724" s="54">
        <f t="shared" ref="BM3724:BM3787" si="821">IF($AL3724&gt;0,$AL3724,)</f>
        <v>0</v>
      </c>
      <c r="BN3724" s="54" t="str">
        <f t="shared" ref="BN3724:BN3787" si="822">IF(BH3724&gt;0,"taip","ne")</f>
        <v>ne</v>
      </c>
      <c r="BO3724" s="54" t="str">
        <f t="shared" ref="BO3724:BP3787" si="823">IF(BI3724&gt;0,"taip","ne")</f>
        <v>ne</v>
      </c>
      <c r="BP3724" s="54" t="str">
        <f t="shared" si="823"/>
        <v>ne</v>
      </c>
      <c r="BQ3724" s="54" t="str">
        <f t="shared" ref="BQ3724:BQ3787" si="824">IF(BL3724&gt;0,"taip","ne")</f>
        <v>ne</v>
      </c>
      <c r="BR3724" s="54" t="str">
        <f t="shared" ref="BR3724:BR3787" si="825">IF(BM3724&gt;0,"taip","ne")</f>
        <v>ne</v>
      </c>
      <c r="BS3724" s="54" t="str">
        <f t="shared" si="816"/>
        <v>ne</v>
      </c>
    </row>
    <row r="3725" spans="2:71" x14ac:dyDescent="0.2">
      <c r="B3725" s="54" t="e">
        <f>VLOOKUP(E3725,'VPS1'!$J$10:$J$29,1,FALSE)</f>
        <v>#N/A</v>
      </c>
      <c r="C3725" s="131" t="str">
        <f t="shared" si="817"/>
        <v/>
      </c>
      <c r="D3725" s="132"/>
      <c r="E3725" s="132"/>
      <c r="F3725" s="55"/>
      <c r="G3725" s="132"/>
      <c r="H3725" s="132"/>
      <c r="I3725" s="132"/>
      <c r="J3725" s="132"/>
      <c r="K3725" s="132"/>
      <c r="L3725" s="133"/>
      <c r="M3725" s="134"/>
      <c r="N3725" s="132"/>
      <c r="O3725" s="132"/>
      <c r="P3725" s="134" t="str">
        <f t="shared" si="818"/>
        <v>nepildyti</v>
      </c>
      <c r="Q3725" s="135" t="str">
        <f t="shared" si="818"/>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2"/>
        <v>0</v>
      </c>
      <c r="BH3725" s="54">
        <f t="shared" si="819"/>
        <v>0</v>
      </c>
      <c r="BI3725" s="54">
        <f t="shared" si="814"/>
        <v>0</v>
      </c>
      <c r="BJ3725" s="54">
        <f t="shared" si="813"/>
        <v>0</v>
      </c>
      <c r="BK3725" s="54">
        <f t="shared" si="815"/>
        <v>0</v>
      </c>
      <c r="BL3725" s="54">
        <f t="shared" si="820"/>
        <v>0</v>
      </c>
      <c r="BM3725" s="54">
        <f t="shared" si="821"/>
        <v>0</v>
      </c>
      <c r="BN3725" s="54" t="str">
        <f t="shared" si="822"/>
        <v>ne</v>
      </c>
      <c r="BO3725" s="54" t="str">
        <f t="shared" si="823"/>
        <v>ne</v>
      </c>
      <c r="BP3725" s="54" t="str">
        <f t="shared" si="823"/>
        <v>ne</v>
      </c>
      <c r="BQ3725" s="54" t="str">
        <f t="shared" si="824"/>
        <v>ne</v>
      </c>
      <c r="BR3725" s="54" t="str">
        <f t="shared" si="825"/>
        <v>ne</v>
      </c>
      <c r="BS3725" s="54" t="str">
        <f t="shared" si="816"/>
        <v>ne</v>
      </c>
    </row>
    <row r="3726" spans="2:71" x14ac:dyDescent="0.2">
      <c r="B3726" s="54" t="e">
        <f>VLOOKUP(E3726,'VPS1'!$J$10:$J$29,1,FALSE)</f>
        <v>#N/A</v>
      </c>
      <c r="C3726" s="131" t="str">
        <f t="shared" si="817"/>
        <v/>
      </c>
      <c r="D3726" s="132"/>
      <c r="E3726" s="132"/>
      <c r="F3726" s="55"/>
      <c r="G3726" s="132"/>
      <c r="H3726" s="132"/>
      <c r="I3726" s="132"/>
      <c r="J3726" s="132"/>
      <c r="K3726" s="132"/>
      <c r="L3726" s="133"/>
      <c r="M3726" s="134"/>
      <c r="N3726" s="132"/>
      <c r="O3726" s="132"/>
      <c r="P3726" s="134" t="str">
        <f t="shared" si="818"/>
        <v>nepildyti</v>
      </c>
      <c r="Q3726" s="135" t="str">
        <f t="shared" si="818"/>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2"/>
        <v>0</v>
      </c>
      <c r="BH3726" s="54">
        <f t="shared" si="819"/>
        <v>0</v>
      </c>
      <c r="BI3726" s="54">
        <f t="shared" si="814"/>
        <v>0</v>
      </c>
      <c r="BJ3726" s="54">
        <f t="shared" si="813"/>
        <v>0</v>
      </c>
      <c r="BK3726" s="54">
        <f t="shared" si="815"/>
        <v>0</v>
      </c>
      <c r="BL3726" s="54">
        <f t="shared" si="820"/>
        <v>0</v>
      </c>
      <c r="BM3726" s="54">
        <f t="shared" si="821"/>
        <v>0</v>
      </c>
      <c r="BN3726" s="54" t="str">
        <f t="shared" si="822"/>
        <v>ne</v>
      </c>
      <c r="BO3726" s="54" t="str">
        <f t="shared" si="823"/>
        <v>ne</v>
      </c>
      <c r="BP3726" s="54" t="str">
        <f t="shared" si="823"/>
        <v>ne</v>
      </c>
      <c r="BQ3726" s="54" t="str">
        <f t="shared" si="824"/>
        <v>ne</v>
      </c>
      <c r="BR3726" s="54" t="str">
        <f t="shared" si="825"/>
        <v>ne</v>
      </c>
      <c r="BS3726" s="54" t="str">
        <f t="shared" si="816"/>
        <v>ne</v>
      </c>
    </row>
    <row r="3727" spans="2:71" x14ac:dyDescent="0.2">
      <c r="B3727" s="54" t="e">
        <f>VLOOKUP(E3727,'VPS1'!$J$10:$J$29,1,FALSE)</f>
        <v>#N/A</v>
      </c>
      <c r="C3727" s="131" t="str">
        <f t="shared" si="817"/>
        <v/>
      </c>
      <c r="D3727" s="132"/>
      <c r="E3727" s="132"/>
      <c r="F3727" s="55"/>
      <c r="G3727" s="132"/>
      <c r="H3727" s="132"/>
      <c r="I3727" s="132"/>
      <c r="J3727" s="132"/>
      <c r="K3727" s="132"/>
      <c r="L3727" s="133"/>
      <c r="M3727" s="134"/>
      <c r="N3727" s="132"/>
      <c r="O3727" s="132"/>
      <c r="P3727" s="134" t="str">
        <f t="shared" si="818"/>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2"/>
        <v>0</v>
      </c>
      <c r="BH3727" s="54">
        <f t="shared" si="819"/>
        <v>0</v>
      </c>
      <c r="BI3727" s="54">
        <f t="shared" si="814"/>
        <v>0</v>
      </c>
      <c r="BJ3727" s="54">
        <f t="shared" si="813"/>
        <v>0</v>
      </c>
      <c r="BK3727" s="54">
        <f t="shared" si="815"/>
        <v>0</v>
      </c>
      <c r="BL3727" s="54">
        <f t="shared" si="820"/>
        <v>0</v>
      </c>
      <c r="BM3727" s="54">
        <f t="shared" si="821"/>
        <v>0</v>
      </c>
      <c r="BN3727" s="54" t="str">
        <f t="shared" si="822"/>
        <v>ne</v>
      </c>
      <c r="BO3727" s="54" t="str">
        <f t="shared" si="823"/>
        <v>ne</v>
      </c>
      <c r="BP3727" s="54" t="str">
        <f t="shared" si="823"/>
        <v>ne</v>
      </c>
      <c r="BQ3727" s="54" t="str">
        <f t="shared" si="824"/>
        <v>ne</v>
      </c>
      <c r="BR3727" s="54" t="str">
        <f t="shared" si="825"/>
        <v>ne</v>
      </c>
      <c r="BS3727" s="54" t="str">
        <f t="shared" si="816"/>
        <v>ne</v>
      </c>
    </row>
    <row r="3728" spans="2:71" x14ac:dyDescent="0.2">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ref="BG3735:BG3798" si="826">IF($F3735&gt;0,YEAR($F3735),)</f>
        <v>0</v>
      </c>
      <c r="BH3735" s="54">
        <f t="shared" si="819"/>
        <v>0</v>
      </c>
      <c r="BI3735" s="54">
        <f t="shared" si="814"/>
        <v>0</v>
      </c>
      <c r="BJ3735" s="54">
        <f t="shared" ref="BJ3735:BJ3798" si="827">IF($AI3735&gt;0,YEAR($AI3735),)</f>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26"/>
        <v>0</v>
      </c>
      <c r="BH3736" s="54">
        <f t="shared" si="819"/>
        <v>0</v>
      </c>
      <c r="BI3736" s="54">
        <f t="shared" si="814"/>
        <v>0</v>
      </c>
      <c r="BJ3736" s="54">
        <f t="shared" si="827"/>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26"/>
        <v>0</v>
      </c>
      <c r="BH3737" s="54">
        <f t="shared" si="819"/>
        <v>0</v>
      </c>
      <c r="BI3737" s="54">
        <f t="shared" si="814"/>
        <v>0</v>
      </c>
      <c r="BJ3737" s="54">
        <f t="shared" si="827"/>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si="826"/>
        <v>0</v>
      </c>
      <c r="BH3738" s="54">
        <f t="shared" si="819"/>
        <v>0</v>
      </c>
      <c r="BI3738" s="54">
        <f t="shared" si="814"/>
        <v>0</v>
      </c>
      <c r="BJ3738" s="54">
        <f t="shared" si="827"/>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6"/>
        <v>0</v>
      </c>
      <c r="BH3787" s="54">
        <f t="shared" si="819"/>
        <v>0</v>
      </c>
      <c r="BI3787" s="54">
        <f t="shared" ref="BI3787:BI3850" si="828">IF($AH3787&gt;0,YEAR($AH3787),)</f>
        <v>0</v>
      </c>
      <c r="BJ3787" s="54">
        <f t="shared" si="827"/>
        <v>0</v>
      </c>
      <c r="BK3787" s="54">
        <f t="shared" ref="BK3787:BK3850" si="829">IF($AJ3787&gt;0,YEAR($AJ3787),)</f>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ref="BS3787:BS3850" si="830">IF(BK3787&gt;0,"taip","ne")</f>
        <v>ne</v>
      </c>
    </row>
    <row r="3788" spans="2:71" x14ac:dyDescent="0.2">
      <c r="B3788" s="54" t="e">
        <f>VLOOKUP(E3788,'VPS1'!$J$10:$J$29,1,FALSE)</f>
        <v>#N/A</v>
      </c>
      <c r="C3788" s="131" t="str">
        <f t="shared" ref="C3788:C3851" si="831">LEFT(E3788,4)</f>
        <v/>
      </c>
      <c r="D3788" s="132"/>
      <c r="E3788" s="132"/>
      <c r="F3788" s="55"/>
      <c r="G3788" s="132"/>
      <c r="H3788" s="132"/>
      <c r="I3788" s="132"/>
      <c r="J3788" s="132"/>
      <c r="K3788" s="132"/>
      <c r="L3788" s="133"/>
      <c r="M3788" s="134"/>
      <c r="N3788" s="132"/>
      <c r="O3788" s="132"/>
      <c r="P3788" s="134" t="str">
        <f t="shared" ref="P3788:Q3851" si="832">IF($N3788="fizinis asmuo","užpildykite","nepildyti")</f>
        <v>nepildyti</v>
      </c>
      <c r="Q3788" s="135" t="str">
        <f t="shared" si="832"/>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6"/>
        <v>0</v>
      </c>
      <c r="BH3788" s="54">
        <f t="shared" ref="BH3788:BH3851" si="833">IF($AF3788&gt;0,YEAR($AF3788),)</f>
        <v>0</v>
      </c>
      <c r="BI3788" s="54">
        <f t="shared" si="828"/>
        <v>0</v>
      </c>
      <c r="BJ3788" s="54">
        <f t="shared" si="827"/>
        <v>0</v>
      </c>
      <c r="BK3788" s="54">
        <f t="shared" si="829"/>
        <v>0</v>
      </c>
      <c r="BL3788" s="54">
        <f t="shared" ref="BL3788:BL3851" si="834">IF($AK3788&gt;0,$AK3788,)</f>
        <v>0</v>
      </c>
      <c r="BM3788" s="54">
        <f t="shared" ref="BM3788:BM3851" si="835">IF($AL3788&gt;0,$AL3788,)</f>
        <v>0</v>
      </c>
      <c r="BN3788" s="54" t="str">
        <f t="shared" ref="BN3788:BN3851" si="836">IF(BH3788&gt;0,"taip","ne")</f>
        <v>ne</v>
      </c>
      <c r="BO3788" s="54" t="str">
        <f t="shared" ref="BO3788:BP3851" si="837">IF(BI3788&gt;0,"taip","ne")</f>
        <v>ne</v>
      </c>
      <c r="BP3788" s="54" t="str">
        <f t="shared" si="837"/>
        <v>ne</v>
      </c>
      <c r="BQ3788" s="54" t="str">
        <f t="shared" ref="BQ3788:BQ3851" si="838">IF(BL3788&gt;0,"taip","ne")</f>
        <v>ne</v>
      </c>
      <c r="BR3788" s="54" t="str">
        <f t="shared" ref="BR3788:BR3851" si="839">IF(BM3788&gt;0,"taip","ne")</f>
        <v>ne</v>
      </c>
      <c r="BS3788" s="54" t="str">
        <f t="shared" si="830"/>
        <v>ne</v>
      </c>
    </row>
    <row r="3789" spans="2:71" x14ac:dyDescent="0.2">
      <c r="B3789" s="54" t="e">
        <f>VLOOKUP(E3789,'VPS1'!$J$10:$J$29,1,FALSE)</f>
        <v>#N/A</v>
      </c>
      <c r="C3789" s="131" t="str">
        <f t="shared" si="831"/>
        <v/>
      </c>
      <c r="D3789" s="132"/>
      <c r="E3789" s="132"/>
      <c r="F3789" s="55"/>
      <c r="G3789" s="132"/>
      <c r="H3789" s="132"/>
      <c r="I3789" s="132"/>
      <c r="J3789" s="132"/>
      <c r="K3789" s="132"/>
      <c r="L3789" s="133"/>
      <c r="M3789" s="134"/>
      <c r="N3789" s="132"/>
      <c r="O3789" s="132"/>
      <c r="P3789" s="134" t="str">
        <f t="shared" si="832"/>
        <v>nepildyti</v>
      </c>
      <c r="Q3789" s="135" t="str">
        <f t="shared" si="832"/>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6"/>
        <v>0</v>
      </c>
      <c r="BH3789" s="54">
        <f t="shared" si="833"/>
        <v>0</v>
      </c>
      <c r="BI3789" s="54">
        <f t="shared" si="828"/>
        <v>0</v>
      </c>
      <c r="BJ3789" s="54">
        <f t="shared" si="827"/>
        <v>0</v>
      </c>
      <c r="BK3789" s="54">
        <f t="shared" si="829"/>
        <v>0</v>
      </c>
      <c r="BL3789" s="54">
        <f t="shared" si="834"/>
        <v>0</v>
      </c>
      <c r="BM3789" s="54">
        <f t="shared" si="835"/>
        <v>0</v>
      </c>
      <c r="BN3789" s="54" t="str">
        <f t="shared" si="836"/>
        <v>ne</v>
      </c>
      <c r="BO3789" s="54" t="str">
        <f t="shared" si="837"/>
        <v>ne</v>
      </c>
      <c r="BP3789" s="54" t="str">
        <f t="shared" si="837"/>
        <v>ne</v>
      </c>
      <c r="BQ3789" s="54" t="str">
        <f t="shared" si="838"/>
        <v>ne</v>
      </c>
      <c r="BR3789" s="54" t="str">
        <f t="shared" si="839"/>
        <v>ne</v>
      </c>
      <c r="BS3789" s="54" t="str">
        <f t="shared" si="830"/>
        <v>ne</v>
      </c>
    </row>
    <row r="3790" spans="2:71" x14ac:dyDescent="0.2">
      <c r="B3790" s="54" t="e">
        <f>VLOOKUP(E3790,'VPS1'!$J$10:$J$29,1,FALSE)</f>
        <v>#N/A</v>
      </c>
      <c r="C3790" s="131" t="str">
        <f t="shared" si="831"/>
        <v/>
      </c>
      <c r="D3790" s="132"/>
      <c r="E3790" s="132"/>
      <c r="F3790" s="55"/>
      <c r="G3790" s="132"/>
      <c r="H3790" s="132"/>
      <c r="I3790" s="132"/>
      <c r="J3790" s="132"/>
      <c r="K3790" s="132"/>
      <c r="L3790" s="133"/>
      <c r="M3790" s="134"/>
      <c r="N3790" s="132"/>
      <c r="O3790" s="132"/>
      <c r="P3790" s="134" t="str">
        <f t="shared" si="832"/>
        <v>nepildyti</v>
      </c>
      <c r="Q3790" s="135" t="str">
        <f t="shared" si="832"/>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6"/>
        <v>0</v>
      </c>
      <c r="BH3790" s="54">
        <f t="shared" si="833"/>
        <v>0</v>
      </c>
      <c r="BI3790" s="54">
        <f t="shared" si="828"/>
        <v>0</v>
      </c>
      <c r="BJ3790" s="54">
        <f t="shared" si="827"/>
        <v>0</v>
      </c>
      <c r="BK3790" s="54">
        <f t="shared" si="829"/>
        <v>0</v>
      </c>
      <c r="BL3790" s="54">
        <f t="shared" si="834"/>
        <v>0</v>
      </c>
      <c r="BM3790" s="54">
        <f t="shared" si="835"/>
        <v>0</v>
      </c>
      <c r="BN3790" s="54" t="str">
        <f t="shared" si="836"/>
        <v>ne</v>
      </c>
      <c r="BO3790" s="54" t="str">
        <f t="shared" si="837"/>
        <v>ne</v>
      </c>
      <c r="BP3790" s="54" t="str">
        <f t="shared" si="837"/>
        <v>ne</v>
      </c>
      <c r="BQ3790" s="54" t="str">
        <f t="shared" si="838"/>
        <v>ne</v>
      </c>
      <c r="BR3790" s="54" t="str">
        <f t="shared" si="839"/>
        <v>ne</v>
      </c>
      <c r="BS3790" s="54" t="str">
        <f t="shared" si="830"/>
        <v>ne</v>
      </c>
    </row>
    <row r="3791" spans="2:71" x14ac:dyDescent="0.2">
      <c r="B3791" s="54" t="e">
        <f>VLOOKUP(E3791,'VPS1'!$J$10:$J$29,1,FALSE)</f>
        <v>#N/A</v>
      </c>
      <c r="C3791" s="131" t="str">
        <f t="shared" si="831"/>
        <v/>
      </c>
      <c r="D3791" s="132"/>
      <c r="E3791" s="132"/>
      <c r="F3791" s="55"/>
      <c r="G3791" s="132"/>
      <c r="H3791" s="132"/>
      <c r="I3791" s="132"/>
      <c r="J3791" s="132"/>
      <c r="K3791" s="132"/>
      <c r="L3791" s="133"/>
      <c r="M3791" s="134"/>
      <c r="N3791" s="132"/>
      <c r="O3791" s="132"/>
      <c r="P3791" s="134" t="str">
        <f t="shared" si="832"/>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6"/>
        <v>0</v>
      </c>
      <c r="BH3791" s="54">
        <f t="shared" si="833"/>
        <v>0</v>
      </c>
      <c r="BI3791" s="54">
        <f t="shared" si="828"/>
        <v>0</v>
      </c>
      <c r="BJ3791" s="54">
        <f t="shared" si="827"/>
        <v>0</v>
      </c>
      <c r="BK3791" s="54">
        <f t="shared" si="829"/>
        <v>0</v>
      </c>
      <c r="BL3791" s="54">
        <f t="shared" si="834"/>
        <v>0</v>
      </c>
      <c r="BM3791" s="54">
        <f t="shared" si="835"/>
        <v>0</v>
      </c>
      <c r="BN3791" s="54" t="str">
        <f t="shared" si="836"/>
        <v>ne</v>
      </c>
      <c r="BO3791" s="54" t="str">
        <f t="shared" si="837"/>
        <v>ne</v>
      </c>
      <c r="BP3791" s="54" t="str">
        <f t="shared" si="837"/>
        <v>ne</v>
      </c>
      <c r="BQ3791" s="54" t="str">
        <f t="shared" si="838"/>
        <v>ne</v>
      </c>
      <c r="BR3791" s="54" t="str">
        <f t="shared" si="839"/>
        <v>ne</v>
      </c>
      <c r="BS3791" s="54" t="str">
        <f t="shared" si="830"/>
        <v>ne</v>
      </c>
    </row>
    <row r="3792" spans="2:71" x14ac:dyDescent="0.2">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ref="BG3799:BG3862" si="840">IF($F3799&gt;0,YEAR($F3799),)</f>
        <v>0</v>
      </c>
      <c r="BH3799" s="54">
        <f t="shared" si="833"/>
        <v>0</v>
      </c>
      <c r="BI3799" s="54">
        <f t="shared" si="828"/>
        <v>0</v>
      </c>
      <c r="BJ3799" s="54">
        <f t="shared" ref="BJ3799:BJ3862" si="841">IF($AI3799&gt;0,YEAR($AI3799),)</f>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40"/>
        <v>0</v>
      </c>
      <c r="BH3800" s="54">
        <f t="shared" si="833"/>
        <v>0</v>
      </c>
      <c r="BI3800" s="54">
        <f t="shared" si="828"/>
        <v>0</v>
      </c>
      <c r="BJ3800" s="54">
        <f t="shared" si="841"/>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40"/>
        <v>0</v>
      </c>
      <c r="BH3801" s="54">
        <f t="shared" si="833"/>
        <v>0</v>
      </c>
      <c r="BI3801" s="54">
        <f t="shared" si="828"/>
        <v>0</v>
      </c>
      <c r="BJ3801" s="54">
        <f t="shared" si="841"/>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si="840"/>
        <v>0</v>
      </c>
      <c r="BH3802" s="54">
        <f t="shared" si="833"/>
        <v>0</v>
      </c>
      <c r="BI3802" s="54">
        <f t="shared" si="828"/>
        <v>0</v>
      </c>
      <c r="BJ3802" s="54">
        <f t="shared" si="841"/>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0"/>
        <v>0</v>
      </c>
      <c r="BH3851" s="54">
        <f t="shared" si="833"/>
        <v>0</v>
      </c>
      <c r="BI3851" s="54">
        <f t="shared" ref="BI3851:BI3914" si="842">IF($AH3851&gt;0,YEAR($AH3851),)</f>
        <v>0</v>
      </c>
      <c r="BJ3851" s="54">
        <f t="shared" si="841"/>
        <v>0</v>
      </c>
      <c r="BK3851" s="54">
        <f t="shared" ref="BK3851:BK3914" si="843">IF($AJ3851&gt;0,YEAR($AJ3851),)</f>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ref="BS3851:BS3914" si="844">IF(BK3851&gt;0,"taip","ne")</f>
        <v>ne</v>
      </c>
    </row>
    <row r="3852" spans="2:71" x14ac:dyDescent="0.2">
      <c r="B3852" s="54" t="e">
        <f>VLOOKUP(E3852,'VPS1'!$J$10:$J$29,1,FALSE)</f>
        <v>#N/A</v>
      </c>
      <c r="C3852" s="131" t="str">
        <f t="shared" ref="C3852:C3915" si="845">LEFT(E3852,4)</f>
        <v/>
      </c>
      <c r="D3852" s="132"/>
      <c r="E3852" s="132"/>
      <c r="F3852" s="55"/>
      <c r="G3852" s="132"/>
      <c r="H3852" s="132"/>
      <c r="I3852" s="132"/>
      <c r="J3852" s="132"/>
      <c r="K3852" s="132"/>
      <c r="L3852" s="133"/>
      <c r="M3852" s="134"/>
      <c r="N3852" s="132"/>
      <c r="O3852" s="132"/>
      <c r="P3852" s="134" t="str">
        <f t="shared" ref="P3852:Q3915" si="846">IF($N3852="fizinis asmuo","užpildykite","nepildyti")</f>
        <v>nepildyti</v>
      </c>
      <c r="Q3852" s="135" t="str">
        <f t="shared" si="846"/>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0"/>
        <v>0</v>
      </c>
      <c r="BH3852" s="54">
        <f t="shared" ref="BH3852:BH3915" si="847">IF($AF3852&gt;0,YEAR($AF3852),)</f>
        <v>0</v>
      </c>
      <c r="BI3852" s="54">
        <f t="shared" si="842"/>
        <v>0</v>
      </c>
      <c r="BJ3852" s="54">
        <f t="shared" si="841"/>
        <v>0</v>
      </c>
      <c r="BK3852" s="54">
        <f t="shared" si="843"/>
        <v>0</v>
      </c>
      <c r="BL3852" s="54">
        <f t="shared" ref="BL3852:BL3915" si="848">IF($AK3852&gt;0,$AK3852,)</f>
        <v>0</v>
      </c>
      <c r="BM3852" s="54">
        <f t="shared" ref="BM3852:BM3915" si="849">IF($AL3852&gt;0,$AL3852,)</f>
        <v>0</v>
      </c>
      <c r="BN3852" s="54" t="str">
        <f t="shared" ref="BN3852:BN3915" si="850">IF(BH3852&gt;0,"taip","ne")</f>
        <v>ne</v>
      </c>
      <c r="BO3852" s="54" t="str">
        <f t="shared" ref="BO3852:BP3915" si="851">IF(BI3852&gt;0,"taip","ne")</f>
        <v>ne</v>
      </c>
      <c r="BP3852" s="54" t="str">
        <f t="shared" si="851"/>
        <v>ne</v>
      </c>
      <c r="BQ3852" s="54" t="str">
        <f t="shared" ref="BQ3852:BQ3915" si="852">IF(BL3852&gt;0,"taip","ne")</f>
        <v>ne</v>
      </c>
      <c r="BR3852" s="54" t="str">
        <f t="shared" ref="BR3852:BR3915" si="853">IF(BM3852&gt;0,"taip","ne")</f>
        <v>ne</v>
      </c>
      <c r="BS3852" s="54" t="str">
        <f t="shared" si="844"/>
        <v>ne</v>
      </c>
    </row>
    <row r="3853" spans="2:71" x14ac:dyDescent="0.2">
      <c r="B3853" s="54" t="e">
        <f>VLOOKUP(E3853,'VPS1'!$J$10:$J$29,1,FALSE)</f>
        <v>#N/A</v>
      </c>
      <c r="C3853" s="131" t="str">
        <f t="shared" si="845"/>
        <v/>
      </c>
      <c r="D3853" s="132"/>
      <c r="E3853" s="132"/>
      <c r="F3853" s="55"/>
      <c r="G3853" s="132"/>
      <c r="H3853" s="132"/>
      <c r="I3853" s="132"/>
      <c r="J3853" s="132"/>
      <c r="K3853" s="132"/>
      <c r="L3853" s="133"/>
      <c r="M3853" s="134"/>
      <c r="N3853" s="132"/>
      <c r="O3853" s="132"/>
      <c r="P3853" s="134" t="str">
        <f t="shared" si="846"/>
        <v>nepildyti</v>
      </c>
      <c r="Q3853" s="135" t="str">
        <f t="shared" si="846"/>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0"/>
        <v>0</v>
      </c>
      <c r="BH3853" s="54">
        <f t="shared" si="847"/>
        <v>0</v>
      </c>
      <c r="BI3853" s="54">
        <f t="shared" si="842"/>
        <v>0</v>
      </c>
      <c r="BJ3853" s="54">
        <f t="shared" si="841"/>
        <v>0</v>
      </c>
      <c r="BK3853" s="54">
        <f t="shared" si="843"/>
        <v>0</v>
      </c>
      <c r="BL3853" s="54">
        <f t="shared" si="848"/>
        <v>0</v>
      </c>
      <c r="BM3853" s="54">
        <f t="shared" si="849"/>
        <v>0</v>
      </c>
      <c r="BN3853" s="54" t="str">
        <f t="shared" si="850"/>
        <v>ne</v>
      </c>
      <c r="BO3853" s="54" t="str">
        <f t="shared" si="851"/>
        <v>ne</v>
      </c>
      <c r="BP3853" s="54" t="str">
        <f t="shared" si="851"/>
        <v>ne</v>
      </c>
      <c r="BQ3853" s="54" t="str">
        <f t="shared" si="852"/>
        <v>ne</v>
      </c>
      <c r="BR3853" s="54" t="str">
        <f t="shared" si="853"/>
        <v>ne</v>
      </c>
      <c r="BS3853" s="54" t="str">
        <f t="shared" si="844"/>
        <v>ne</v>
      </c>
    </row>
    <row r="3854" spans="2:71" x14ac:dyDescent="0.2">
      <c r="B3854" s="54" t="e">
        <f>VLOOKUP(E3854,'VPS1'!$J$10:$J$29,1,FALSE)</f>
        <v>#N/A</v>
      </c>
      <c r="C3854" s="131" t="str">
        <f t="shared" si="845"/>
        <v/>
      </c>
      <c r="D3854" s="132"/>
      <c r="E3854" s="132"/>
      <c r="F3854" s="55"/>
      <c r="G3854" s="132"/>
      <c r="H3854" s="132"/>
      <c r="I3854" s="132"/>
      <c r="J3854" s="132"/>
      <c r="K3854" s="132"/>
      <c r="L3854" s="133"/>
      <c r="M3854" s="134"/>
      <c r="N3854" s="132"/>
      <c r="O3854" s="132"/>
      <c r="P3854" s="134" t="str">
        <f t="shared" si="846"/>
        <v>nepildyti</v>
      </c>
      <c r="Q3854" s="135" t="str">
        <f t="shared" si="846"/>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0"/>
        <v>0</v>
      </c>
      <c r="BH3854" s="54">
        <f t="shared" si="847"/>
        <v>0</v>
      </c>
      <c r="BI3854" s="54">
        <f t="shared" si="842"/>
        <v>0</v>
      </c>
      <c r="BJ3854" s="54">
        <f t="shared" si="841"/>
        <v>0</v>
      </c>
      <c r="BK3854" s="54">
        <f t="shared" si="843"/>
        <v>0</v>
      </c>
      <c r="BL3854" s="54">
        <f t="shared" si="848"/>
        <v>0</v>
      </c>
      <c r="BM3854" s="54">
        <f t="shared" si="849"/>
        <v>0</v>
      </c>
      <c r="BN3854" s="54" t="str">
        <f t="shared" si="850"/>
        <v>ne</v>
      </c>
      <c r="BO3854" s="54" t="str">
        <f t="shared" si="851"/>
        <v>ne</v>
      </c>
      <c r="BP3854" s="54" t="str">
        <f t="shared" si="851"/>
        <v>ne</v>
      </c>
      <c r="BQ3854" s="54" t="str">
        <f t="shared" si="852"/>
        <v>ne</v>
      </c>
      <c r="BR3854" s="54" t="str">
        <f t="shared" si="853"/>
        <v>ne</v>
      </c>
      <c r="BS3854" s="54" t="str">
        <f t="shared" si="844"/>
        <v>ne</v>
      </c>
    </row>
    <row r="3855" spans="2:71" x14ac:dyDescent="0.2">
      <c r="B3855" s="54" t="e">
        <f>VLOOKUP(E3855,'VPS1'!$J$10:$J$29,1,FALSE)</f>
        <v>#N/A</v>
      </c>
      <c r="C3855" s="131" t="str">
        <f t="shared" si="845"/>
        <v/>
      </c>
      <c r="D3855" s="132"/>
      <c r="E3855" s="132"/>
      <c r="F3855" s="55"/>
      <c r="G3855" s="132"/>
      <c r="H3855" s="132"/>
      <c r="I3855" s="132"/>
      <c r="J3855" s="132"/>
      <c r="K3855" s="132"/>
      <c r="L3855" s="133"/>
      <c r="M3855" s="134"/>
      <c r="N3855" s="132"/>
      <c r="O3855" s="132"/>
      <c r="P3855" s="134" t="str">
        <f t="shared" si="846"/>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0"/>
        <v>0</v>
      </c>
      <c r="BH3855" s="54">
        <f t="shared" si="847"/>
        <v>0</v>
      </c>
      <c r="BI3855" s="54">
        <f t="shared" si="842"/>
        <v>0</v>
      </c>
      <c r="BJ3855" s="54">
        <f t="shared" si="841"/>
        <v>0</v>
      </c>
      <c r="BK3855" s="54">
        <f t="shared" si="843"/>
        <v>0</v>
      </c>
      <c r="BL3855" s="54">
        <f t="shared" si="848"/>
        <v>0</v>
      </c>
      <c r="BM3855" s="54">
        <f t="shared" si="849"/>
        <v>0</v>
      </c>
      <c r="BN3855" s="54" t="str">
        <f t="shared" si="850"/>
        <v>ne</v>
      </c>
      <c r="BO3855" s="54" t="str">
        <f t="shared" si="851"/>
        <v>ne</v>
      </c>
      <c r="BP3855" s="54" t="str">
        <f t="shared" si="851"/>
        <v>ne</v>
      </c>
      <c r="BQ3855" s="54" t="str">
        <f t="shared" si="852"/>
        <v>ne</v>
      </c>
      <c r="BR3855" s="54" t="str">
        <f t="shared" si="853"/>
        <v>ne</v>
      </c>
      <c r="BS3855" s="54" t="str">
        <f t="shared" si="844"/>
        <v>ne</v>
      </c>
    </row>
    <row r="3856" spans="2:71" x14ac:dyDescent="0.2">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ref="BG3863:BG3926" si="854">IF($F3863&gt;0,YEAR($F3863),)</f>
        <v>0</v>
      </c>
      <c r="BH3863" s="54">
        <f t="shared" si="847"/>
        <v>0</v>
      </c>
      <c r="BI3863" s="54">
        <f t="shared" si="842"/>
        <v>0</v>
      </c>
      <c r="BJ3863" s="54">
        <f t="shared" ref="BJ3863:BJ3926" si="855">IF($AI3863&gt;0,YEAR($AI3863),)</f>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54"/>
        <v>0</v>
      </c>
      <c r="BH3864" s="54">
        <f t="shared" si="847"/>
        <v>0</v>
      </c>
      <c r="BI3864" s="54">
        <f t="shared" si="842"/>
        <v>0</v>
      </c>
      <c r="BJ3864" s="54">
        <f t="shared" si="855"/>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54"/>
        <v>0</v>
      </c>
      <c r="BH3865" s="54">
        <f t="shared" si="847"/>
        <v>0</v>
      </c>
      <c r="BI3865" s="54">
        <f t="shared" si="842"/>
        <v>0</v>
      </c>
      <c r="BJ3865" s="54">
        <f t="shared" si="855"/>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si="854"/>
        <v>0</v>
      </c>
      <c r="BH3866" s="54">
        <f t="shared" si="847"/>
        <v>0</v>
      </c>
      <c r="BI3866" s="54">
        <f t="shared" si="842"/>
        <v>0</v>
      </c>
      <c r="BJ3866" s="54">
        <f t="shared" si="855"/>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4"/>
        <v>0</v>
      </c>
      <c r="BH3915" s="54">
        <f t="shared" si="847"/>
        <v>0</v>
      </c>
      <c r="BI3915" s="54">
        <f t="shared" ref="BI3915:BI3978" si="856">IF($AH3915&gt;0,YEAR($AH3915),)</f>
        <v>0</v>
      </c>
      <c r="BJ3915" s="54">
        <f t="shared" si="855"/>
        <v>0</v>
      </c>
      <c r="BK3915" s="54">
        <f t="shared" ref="BK3915:BK3978" si="857">IF($AJ3915&gt;0,YEAR($AJ3915),)</f>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ref="BS3915:BS3978" si="858">IF(BK3915&gt;0,"taip","ne")</f>
        <v>ne</v>
      </c>
    </row>
    <row r="3916" spans="2:71" x14ac:dyDescent="0.2">
      <c r="B3916" s="54" t="e">
        <f>VLOOKUP(E3916,'VPS1'!$J$10:$J$29,1,FALSE)</f>
        <v>#N/A</v>
      </c>
      <c r="C3916" s="131" t="str">
        <f t="shared" ref="C3916:C3979" si="859">LEFT(E3916,4)</f>
        <v/>
      </c>
      <c r="D3916" s="132"/>
      <c r="E3916" s="132"/>
      <c r="F3916" s="55"/>
      <c r="G3916" s="132"/>
      <c r="H3916" s="132"/>
      <c r="I3916" s="132"/>
      <c r="J3916" s="132"/>
      <c r="K3916" s="132"/>
      <c r="L3916" s="133"/>
      <c r="M3916" s="134"/>
      <c r="N3916" s="132"/>
      <c r="O3916" s="132"/>
      <c r="P3916" s="134" t="str">
        <f t="shared" ref="P3916:Q3979" si="860">IF($N3916="fizinis asmuo","užpildykite","nepildyti")</f>
        <v>nepildyti</v>
      </c>
      <c r="Q3916" s="135" t="str">
        <f t="shared" si="860"/>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4"/>
        <v>0</v>
      </c>
      <c r="BH3916" s="54">
        <f t="shared" ref="BH3916:BH3979" si="861">IF($AF3916&gt;0,YEAR($AF3916),)</f>
        <v>0</v>
      </c>
      <c r="BI3916" s="54">
        <f t="shared" si="856"/>
        <v>0</v>
      </c>
      <c r="BJ3916" s="54">
        <f t="shared" si="855"/>
        <v>0</v>
      </c>
      <c r="BK3916" s="54">
        <f t="shared" si="857"/>
        <v>0</v>
      </c>
      <c r="BL3916" s="54">
        <f t="shared" ref="BL3916:BL3979" si="862">IF($AK3916&gt;0,$AK3916,)</f>
        <v>0</v>
      </c>
      <c r="BM3916" s="54">
        <f t="shared" ref="BM3916:BM3979" si="863">IF($AL3916&gt;0,$AL3916,)</f>
        <v>0</v>
      </c>
      <c r="BN3916" s="54" t="str">
        <f t="shared" ref="BN3916:BN3979" si="864">IF(BH3916&gt;0,"taip","ne")</f>
        <v>ne</v>
      </c>
      <c r="BO3916" s="54" t="str">
        <f t="shared" ref="BO3916:BP3979" si="865">IF(BI3916&gt;0,"taip","ne")</f>
        <v>ne</v>
      </c>
      <c r="BP3916" s="54" t="str">
        <f t="shared" si="865"/>
        <v>ne</v>
      </c>
      <c r="BQ3916" s="54" t="str">
        <f t="shared" ref="BQ3916:BQ3979" si="866">IF(BL3916&gt;0,"taip","ne")</f>
        <v>ne</v>
      </c>
      <c r="BR3916" s="54" t="str">
        <f t="shared" ref="BR3916:BR3979" si="867">IF(BM3916&gt;0,"taip","ne")</f>
        <v>ne</v>
      </c>
      <c r="BS3916" s="54" t="str">
        <f t="shared" si="858"/>
        <v>ne</v>
      </c>
    </row>
    <row r="3917" spans="2:71" x14ac:dyDescent="0.2">
      <c r="B3917" s="54" t="e">
        <f>VLOOKUP(E3917,'VPS1'!$J$10:$J$29,1,FALSE)</f>
        <v>#N/A</v>
      </c>
      <c r="C3917" s="131" t="str">
        <f t="shared" si="859"/>
        <v/>
      </c>
      <c r="D3917" s="132"/>
      <c r="E3917" s="132"/>
      <c r="F3917" s="55"/>
      <c r="G3917" s="132"/>
      <c r="H3917" s="132"/>
      <c r="I3917" s="132"/>
      <c r="J3917" s="132"/>
      <c r="K3917" s="132"/>
      <c r="L3917" s="133"/>
      <c r="M3917" s="134"/>
      <c r="N3917" s="132"/>
      <c r="O3917" s="132"/>
      <c r="P3917" s="134" t="str">
        <f t="shared" si="860"/>
        <v>nepildyti</v>
      </c>
      <c r="Q3917" s="135" t="str">
        <f t="shared" si="860"/>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4"/>
        <v>0</v>
      </c>
      <c r="BH3917" s="54">
        <f t="shared" si="861"/>
        <v>0</v>
      </c>
      <c r="BI3917" s="54">
        <f t="shared" si="856"/>
        <v>0</v>
      </c>
      <c r="BJ3917" s="54">
        <f t="shared" si="855"/>
        <v>0</v>
      </c>
      <c r="BK3917" s="54">
        <f t="shared" si="857"/>
        <v>0</v>
      </c>
      <c r="BL3917" s="54">
        <f t="shared" si="862"/>
        <v>0</v>
      </c>
      <c r="BM3917" s="54">
        <f t="shared" si="863"/>
        <v>0</v>
      </c>
      <c r="BN3917" s="54" t="str">
        <f t="shared" si="864"/>
        <v>ne</v>
      </c>
      <c r="BO3917" s="54" t="str">
        <f t="shared" si="865"/>
        <v>ne</v>
      </c>
      <c r="BP3917" s="54" t="str">
        <f t="shared" si="865"/>
        <v>ne</v>
      </c>
      <c r="BQ3917" s="54" t="str">
        <f t="shared" si="866"/>
        <v>ne</v>
      </c>
      <c r="BR3917" s="54" t="str">
        <f t="shared" si="867"/>
        <v>ne</v>
      </c>
      <c r="BS3917" s="54" t="str">
        <f t="shared" si="858"/>
        <v>ne</v>
      </c>
    </row>
    <row r="3918" spans="2:71" x14ac:dyDescent="0.2">
      <c r="B3918" s="54" t="e">
        <f>VLOOKUP(E3918,'VPS1'!$J$10:$J$29,1,FALSE)</f>
        <v>#N/A</v>
      </c>
      <c r="C3918" s="131" t="str">
        <f t="shared" si="859"/>
        <v/>
      </c>
      <c r="D3918" s="132"/>
      <c r="E3918" s="132"/>
      <c r="F3918" s="55"/>
      <c r="G3918" s="132"/>
      <c r="H3918" s="132"/>
      <c r="I3918" s="132"/>
      <c r="J3918" s="132"/>
      <c r="K3918" s="132"/>
      <c r="L3918" s="133"/>
      <c r="M3918" s="134"/>
      <c r="N3918" s="132"/>
      <c r="O3918" s="132"/>
      <c r="P3918" s="134" t="str">
        <f t="shared" si="860"/>
        <v>nepildyti</v>
      </c>
      <c r="Q3918" s="135" t="str">
        <f t="shared" si="860"/>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4"/>
        <v>0</v>
      </c>
      <c r="BH3918" s="54">
        <f t="shared" si="861"/>
        <v>0</v>
      </c>
      <c r="BI3918" s="54">
        <f t="shared" si="856"/>
        <v>0</v>
      </c>
      <c r="BJ3918" s="54">
        <f t="shared" si="855"/>
        <v>0</v>
      </c>
      <c r="BK3918" s="54">
        <f t="shared" si="857"/>
        <v>0</v>
      </c>
      <c r="BL3918" s="54">
        <f t="shared" si="862"/>
        <v>0</v>
      </c>
      <c r="BM3918" s="54">
        <f t="shared" si="863"/>
        <v>0</v>
      </c>
      <c r="BN3918" s="54" t="str">
        <f t="shared" si="864"/>
        <v>ne</v>
      </c>
      <c r="BO3918" s="54" t="str">
        <f t="shared" si="865"/>
        <v>ne</v>
      </c>
      <c r="BP3918" s="54" t="str">
        <f t="shared" si="865"/>
        <v>ne</v>
      </c>
      <c r="BQ3918" s="54" t="str">
        <f t="shared" si="866"/>
        <v>ne</v>
      </c>
      <c r="BR3918" s="54" t="str">
        <f t="shared" si="867"/>
        <v>ne</v>
      </c>
      <c r="BS3918" s="54" t="str">
        <f t="shared" si="858"/>
        <v>ne</v>
      </c>
    </row>
    <row r="3919" spans="2:71" x14ac:dyDescent="0.2">
      <c r="B3919" s="54" t="e">
        <f>VLOOKUP(E3919,'VPS1'!$J$10:$J$29,1,FALSE)</f>
        <v>#N/A</v>
      </c>
      <c r="C3919" s="131" t="str">
        <f t="shared" si="859"/>
        <v/>
      </c>
      <c r="D3919" s="132"/>
      <c r="E3919" s="132"/>
      <c r="F3919" s="55"/>
      <c r="G3919" s="132"/>
      <c r="H3919" s="132"/>
      <c r="I3919" s="132"/>
      <c r="J3919" s="132"/>
      <c r="K3919" s="132"/>
      <c r="L3919" s="133"/>
      <c r="M3919" s="134"/>
      <c r="N3919" s="132"/>
      <c r="O3919" s="132"/>
      <c r="P3919" s="134" t="str">
        <f t="shared" si="860"/>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4"/>
        <v>0</v>
      </c>
      <c r="BH3919" s="54">
        <f t="shared" si="861"/>
        <v>0</v>
      </c>
      <c r="BI3919" s="54">
        <f t="shared" si="856"/>
        <v>0</v>
      </c>
      <c r="BJ3919" s="54">
        <f t="shared" si="855"/>
        <v>0</v>
      </c>
      <c r="BK3919" s="54">
        <f t="shared" si="857"/>
        <v>0</v>
      </c>
      <c r="BL3919" s="54">
        <f t="shared" si="862"/>
        <v>0</v>
      </c>
      <c r="BM3919" s="54">
        <f t="shared" si="863"/>
        <v>0</v>
      </c>
      <c r="BN3919" s="54" t="str">
        <f t="shared" si="864"/>
        <v>ne</v>
      </c>
      <c r="BO3919" s="54" t="str">
        <f t="shared" si="865"/>
        <v>ne</v>
      </c>
      <c r="BP3919" s="54" t="str">
        <f t="shared" si="865"/>
        <v>ne</v>
      </c>
      <c r="BQ3919" s="54" t="str">
        <f t="shared" si="866"/>
        <v>ne</v>
      </c>
      <c r="BR3919" s="54" t="str">
        <f t="shared" si="867"/>
        <v>ne</v>
      </c>
      <c r="BS3919" s="54" t="str">
        <f t="shared" si="858"/>
        <v>ne</v>
      </c>
    </row>
    <row r="3920" spans="2:71" x14ac:dyDescent="0.2">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ref="BG3927:BG3990" si="868">IF($F3927&gt;0,YEAR($F3927),)</f>
        <v>0</v>
      </c>
      <c r="BH3927" s="54">
        <f t="shared" si="861"/>
        <v>0</v>
      </c>
      <c r="BI3927" s="54">
        <f t="shared" si="856"/>
        <v>0</v>
      </c>
      <c r="BJ3927" s="54">
        <f t="shared" ref="BJ3927:BJ3990" si="869">IF($AI3927&gt;0,YEAR($AI3927),)</f>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68"/>
        <v>0</v>
      </c>
      <c r="BH3928" s="54">
        <f t="shared" si="861"/>
        <v>0</v>
      </c>
      <c r="BI3928" s="54">
        <f t="shared" si="856"/>
        <v>0</v>
      </c>
      <c r="BJ3928" s="54">
        <f t="shared" si="869"/>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68"/>
        <v>0</v>
      </c>
      <c r="BH3929" s="54">
        <f t="shared" si="861"/>
        <v>0</v>
      </c>
      <c r="BI3929" s="54">
        <f t="shared" si="856"/>
        <v>0</v>
      </c>
      <c r="BJ3929" s="54">
        <f t="shared" si="869"/>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si="868"/>
        <v>0</v>
      </c>
      <c r="BH3930" s="54">
        <f t="shared" si="861"/>
        <v>0</v>
      </c>
      <c r="BI3930" s="54">
        <f t="shared" si="856"/>
        <v>0</v>
      </c>
      <c r="BJ3930" s="54">
        <f t="shared" si="869"/>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8"/>
        <v>0</v>
      </c>
      <c r="BH3979" s="54">
        <f t="shared" si="861"/>
        <v>0</v>
      </c>
      <c r="BI3979" s="54">
        <f t="shared" ref="BI3979:BI4042" si="870">IF($AH3979&gt;0,YEAR($AH3979),)</f>
        <v>0</v>
      </c>
      <c r="BJ3979" s="54">
        <f t="shared" si="869"/>
        <v>0</v>
      </c>
      <c r="BK3979" s="54">
        <f t="shared" ref="BK3979:BK4042" si="871">IF($AJ3979&gt;0,YEAR($AJ3979),)</f>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ref="BS3979:BS4042" si="872">IF(BK3979&gt;0,"taip","ne")</f>
        <v>ne</v>
      </c>
    </row>
    <row r="3980" spans="2:71" x14ac:dyDescent="0.2">
      <c r="B3980" s="54" t="e">
        <f>VLOOKUP(E3980,'VPS1'!$J$10:$J$29,1,FALSE)</f>
        <v>#N/A</v>
      </c>
      <c r="C3980" s="131" t="str">
        <f t="shared" ref="C3980:C4043" si="873">LEFT(E3980,4)</f>
        <v/>
      </c>
      <c r="D3980" s="132"/>
      <c r="E3980" s="132"/>
      <c r="F3980" s="55"/>
      <c r="G3980" s="132"/>
      <c r="H3980" s="132"/>
      <c r="I3980" s="132"/>
      <c r="J3980" s="132"/>
      <c r="K3980" s="132"/>
      <c r="L3980" s="133"/>
      <c r="M3980" s="134"/>
      <c r="N3980" s="132"/>
      <c r="O3980" s="132"/>
      <c r="P3980" s="134" t="str">
        <f t="shared" ref="P3980:Q4043" si="874">IF($N3980="fizinis asmuo","užpildykite","nepildyti")</f>
        <v>nepildyti</v>
      </c>
      <c r="Q3980" s="135" t="str">
        <f t="shared" si="874"/>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8"/>
        <v>0</v>
      </c>
      <c r="BH3980" s="54">
        <f t="shared" ref="BH3980:BH4043" si="875">IF($AF3980&gt;0,YEAR($AF3980),)</f>
        <v>0</v>
      </c>
      <c r="BI3980" s="54">
        <f t="shared" si="870"/>
        <v>0</v>
      </c>
      <c r="BJ3980" s="54">
        <f t="shared" si="869"/>
        <v>0</v>
      </c>
      <c r="BK3980" s="54">
        <f t="shared" si="871"/>
        <v>0</v>
      </c>
      <c r="BL3980" s="54">
        <f t="shared" ref="BL3980:BL4043" si="876">IF($AK3980&gt;0,$AK3980,)</f>
        <v>0</v>
      </c>
      <c r="BM3980" s="54">
        <f t="shared" ref="BM3980:BM4043" si="877">IF($AL3980&gt;0,$AL3980,)</f>
        <v>0</v>
      </c>
      <c r="BN3980" s="54" t="str">
        <f t="shared" ref="BN3980:BN4043" si="878">IF(BH3980&gt;0,"taip","ne")</f>
        <v>ne</v>
      </c>
      <c r="BO3980" s="54" t="str">
        <f t="shared" ref="BO3980:BP4043" si="879">IF(BI3980&gt;0,"taip","ne")</f>
        <v>ne</v>
      </c>
      <c r="BP3980" s="54" t="str">
        <f t="shared" si="879"/>
        <v>ne</v>
      </c>
      <c r="BQ3980" s="54" t="str">
        <f t="shared" ref="BQ3980:BQ4043" si="880">IF(BL3980&gt;0,"taip","ne")</f>
        <v>ne</v>
      </c>
      <c r="BR3980" s="54" t="str">
        <f t="shared" ref="BR3980:BR4043" si="881">IF(BM3980&gt;0,"taip","ne")</f>
        <v>ne</v>
      </c>
      <c r="BS3980" s="54" t="str">
        <f t="shared" si="872"/>
        <v>ne</v>
      </c>
    </row>
    <row r="3981" spans="2:71" x14ac:dyDescent="0.2">
      <c r="B3981" s="54" t="e">
        <f>VLOOKUP(E3981,'VPS1'!$J$10:$J$29,1,FALSE)</f>
        <v>#N/A</v>
      </c>
      <c r="C3981" s="131" t="str">
        <f t="shared" si="873"/>
        <v/>
      </c>
      <c r="D3981" s="132"/>
      <c r="E3981" s="132"/>
      <c r="F3981" s="55"/>
      <c r="G3981" s="132"/>
      <c r="H3981" s="132"/>
      <c r="I3981" s="132"/>
      <c r="J3981" s="132"/>
      <c r="K3981" s="132"/>
      <c r="L3981" s="133"/>
      <c r="M3981" s="134"/>
      <c r="N3981" s="132"/>
      <c r="O3981" s="132"/>
      <c r="P3981" s="134" t="str">
        <f t="shared" si="874"/>
        <v>nepildyti</v>
      </c>
      <c r="Q3981" s="135" t="str">
        <f t="shared" si="874"/>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8"/>
        <v>0</v>
      </c>
      <c r="BH3981" s="54">
        <f t="shared" si="875"/>
        <v>0</v>
      </c>
      <c r="BI3981" s="54">
        <f t="shared" si="870"/>
        <v>0</v>
      </c>
      <c r="BJ3981" s="54">
        <f t="shared" si="869"/>
        <v>0</v>
      </c>
      <c r="BK3981" s="54">
        <f t="shared" si="871"/>
        <v>0</v>
      </c>
      <c r="BL3981" s="54">
        <f t="shared" si="876"/>
        <v>0</v>
      </c>
      <c r="BM3981" s="54">
        <f t="shared" si="877"/>
        <v>0</v>
      </c>
      <c r="BN3981" s="54" t="str">
        <f t="shared" si="878"/>
        <v>ne</v>
      </c>
      <c r="BO3981" s="54" t="str">
        <f t="shared" si="879"/>
        <v>ne</v>
      </c>
      <c r="BP3981" s="54" t="str">
        <f t="shared" si="879"/>
        <v>ne</v>
      </c>
      <c r="BQ3981" s="54" t="str">
        <f t="shared" si="880"/>
        <v>ne</v>
      </c>
      <c r="BR3981" s="54" t="str">
        <f t="shared" si="881"/>
        <v>ne</v>
      </c>
      <c r="BS3981" s="54" t="str">
        <f t="shared" si="872"/>
        <v>ne</v>
      </c>
    </row>
    <row r="3982" spans="2:71" x14ac:dyDescent="0.2">
      <c r="B3982" s="54" t="e">
        <f>VLOOKUP(E3982,'VPS1'!$J$10:$J$29,1,FALSE)</f>
        <v>#N/A</v>
      </c>
      <c r="C3982" s="131" t="str">
        <f t="shared" si="873"/>
        <v/>
      </c>
      <c r="D3982" s="132"/>
      <c r="E3982" s="132"/>
      <c r="F3982" s="55"/>
      <c r="G3982" s="132"/>
      <c r="H3982" s="132"/>
      <c r="I3982" s="132"/>
      <c r="J3982" s="132"/>
      <c r="K3982" s="132"/>
      <c r="L3982" s="133"/>
      <c r="M3982" s="134"/>
      <c r="N3982" s="132"/>
      <c r="O3982" s="132"/>
      <c r="P3982" s="134" t="str">
        <f t="shared" si="874"/>
        <v>nepildyti</v>
      </c>
      <c r="Q3982" s="135" t="str">
        <f t="shared" si="874"/>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8"/>
        <v>0</v>
      </c>
      <c r="BH3982" s="54">
        <f t="shared" si="875"/>
        <v>0</v>
      </c>
      <c r="BI3982" s="54">
        <f t="shared" si="870"/>
        <v>0</v>
      </c>
      <c r="BJ3982" s="54">
        <f t="shared" si="869"/>
        <v>0</v>
      </c>
      <c r="BK3982" s="54">
        <f t="shared" si="871"/>
        <v>0</v>
      </c>
      <c r="BL3982" s="54">
        <f t="shared" si="876"/>
        <v>0</v>
      </c>
      <c r="BM3982" s="54">
        <f t="shared" si="877"/>
        <v>0</v>
      </c>
      <c r="BN3982" s="54" t="str">
        <f t="shared" si="878"/>
        <v>ne</v>
      </c>
      <c r="BO3982" s="54" t="str">
        <f t="shared" si="879"/>
        <v>ne</v>
      </c>
      <c r="BP3982" s="54" t="str">
        <f t="shared" si="879"/>
        <v>ne</v>
      </c>
      <c r="BQ3982" s="54" t="str">
        <f t="shared" si="880"/>
        <v>ne</v>
      </c>
      <c r="BR3982" s="54" t="str">
        <f t="shared" si="881"/>
        <v>ne</v>
      </c>
      <c r="BS3982" s="54" t="str">
        <f t="shared" si="872"/>
        <v>ne</v>
      </c>
    </row>
    <row r="3983" spans="2:71" x14ac:dyDescent="0.2">
      <c r="B3983" s="54" t="e">
        <f>VLOOKUP(E3983,'VPS1'!$J$10:$J$29,1,FALSE)</f>
        <v>#N/A</v>
      </c>
      <c r="C3983" s="131" t="str">
        <f t="shared" si="873"/>
        <v/>
      </c>
      <c r="D3983" s="132"/>
      <c r="E3983" s="132"/>
      <c r="F3983" s="55"/>
      <c r="G3983" s="132"/>
      <c r="H3983" s="132"/>
      <c r="I3983" s="132"/>
      <c r="J3983" s="132"/>
      <c r="K3983" s="132"/>
      <c r="L3983" s="133"/>
      <c r="M3983" s="134"/>
      <c r="N3983" s="132"/>
      <c r="O3983" s="132"/>
      <c r="P3983" s="134" t="str">
        <f t="shared" si="874"/>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8"/>
        <v>0</v>
      </c>
      <c r="BH3983" s="54">
        <f t="shared" si="875"/>
        <v>0</v>
      </c>
      <c r="BI3983" s="54">
        <f t="shared" si="870"/>
        <v>0</v>
      </c>
      <c r="BJ3983" s="54">
        <f t="shared" si="869"/>
        <v>0</v>
      </c>
      <c r="BK3983" s="54">
        <f t="shared" si="871"/>
        <v>0</v>
      </c>
      <c r="BL3983" s="54">
        <f t="shared" si="876"/>
        <v>0</v>
      </c>
      <c r="BM3983" s="54">
        <f t="shared" si="877"/>
        <v>0</v>
      </c>
      <c r="BN3983" s="54" t="str">
        <f t="shared" si="878"/>
        <v>ne</v>
      </c>
      <c r="BO3983" s="54" t="str">
        <f t="shared" si="879"/>
        <v>ne</v>
      </c>
      <c r="BP3983" s="54" t="str">
        <f t="shared" si="879"/>
        <v>ne</v>
      </c>
      <c r="BQ3983" s="54" t="str">
        <f t="shared" si="880"/>
        <v>ne</v>
      </c>
      <c r="BR3983" s="54" t="str">
        <f t="shared" si="881"/>
        <v>ne</v>
      </c>
      <c r="BS3983" s="54" t="str">
        <f t="shared" si="872"/>
        <v>ne</v>
      </c>
    </row>
    <row r="3984" spans="2:71" x14ac:dyDescent="0.2">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ref="BG3991:BG4054" si="882">IF($F3991&gt;0,YEAR($F3991),)</f>
        <v>0</v>
      </c>
      <c r="BH3991" s="54">
        <f t="shared" si="875"/>
        <v>0</v>
      </c>
      <c r="BI3991" s="54">
        <f t="shared" si="870"/>
        <v>0</v>
      </c>
      <c r="BJ3991" s="54">
        <f t="shared" ref="BJ3991:BJ4054" si="883">IF($AI3991&gt;0,YEAR($AI3991),)</f>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82"/>
        <v>0</v>
      </c>
      <c r="BH3992" s="54">
        <f t="shared" si="875"/>
        <v>0</v>
      </c>
      <c r="BI3992" s="54">
        <f t="shared" si="870"/>
        <v>0</v>
      </c>
      <c r="BJ3992" s="54">
        <f t="shared" si="883"/>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82"/>
        <v>0</v>
      </c>
      <c r="BH3993" s="54">
        <f t="shared" si="875"/>
        <v>0</v>
      </c>
      <c r="BI3993" s="54">
        <f t="shared" si="870"/>
        <v>0</v>
      </c>
      <c r="BJ3993" s="54">
        <f t="shared" si="883"/>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si="882"/>
        <v>0</v>
      </c>
      <c r="BH3994" s="54">
        <f t="shared" si="875"/>
        <v>0</v>
      </c>
      <c r="BI3994" s="54">
        <f t="shared" si="870"/>
        <v>0</v>
      </c>
      <c r="BJ3994" s="54">
        <f t="shared" si="883"/>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2"/>
        <v>0</v>
      </c>
      <c r="BH4043" s="54">
        <f t="shared" si="875"/>
        <v>0</v>
      </c>
      <c r="BI4043" s="54">
        <f t="shared" ref="BI4043:BI4106" si="884">IF($AH4043&gt;0,YEAR($AH4043),)</f>
        <v>0</v>
      </c>
      <c r="BJ4043" s="54">
        <f t="shared" si="883"/>
        <v>0</v>
      </c>
      <c r="BK4043" s="54">
        <f t="shared" ref="BK4043:BK4106" si="885">IF($AJ4043&gt;0,YEAR($AJ4043),)</f>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ref="BS4043:BS4106" si="886">IF(BK4043&gt;0,"taip","ne")</f>
        <v>ne</v>
      </c>
    </row>
    <row r="4044" spans="2:71" x14ac:dyDescent="0.2">
      <c r="B4044" s="54" t="e">
        <f>VLOOKUP(E4044,'VPS1'!$J$10:$J$29,1,FALSE)</f>
        <v>#N/A</v>
      </c>
      <c r="C4044" s="131" t="str">
        <f t="shared" ref="C4044:C4107" si="887">LEFT(E4044,4)</f>
        <v/>
      </c>
      <c r="D4044" s="132"/>
      <c r="E4044" s="132"/>
      <c r="F4044" s="55"/>
      <c r="G4044" s="132"/>
      <c r="H4044" s="132"/>
      <c r="I4044" s="132"/>
      <c r="J4044" s="132"/>
      <c r="K4044" s="132"/>
      <c r="L4044" s="133"/>
      <c r="M4044" s="134"/>
      <c r="N4044" s="132"/>
      <c r="O4044" s="132"/>
      <c r="P4044" s="134" t="str">
        <f t="shared" ref="P4044:Q4107" si="888">IF($N4044="fizinis asmuo","užpildykite","nepildyti")</f>
        <v>nepildyti</v>
      </c>
      <c r="Q4044" s="135" t="str">
        <f t="shared" si="888"/>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2"/>
        <v>0</v>
      </c>
      <c r="BH4044" s="54">
        <f t="shared" ref="BH4044:BH4107" si="889">IF($AF4044&gt;0,YEAR($AF4044),)</f>
        <v>0</v>
      </c>
      <c r="BI4044" s="54">
        <f t="shared" si="884"/>
        <v>0</v>
      </c>
      <c r="BJ4044" s="54">
        <f t="shared" si="883"/>
        <v>0</v>
      </c>
      <c r="BK4044" s="54">
        <f t="shared" si="885"/>
        <v>0</v>
      </c>
      <c r="BL4044" s="54">
        <f t="shared" ref="BL4044:BL4107" si="890">IF($AK4044&gt;0,$AK4044,)</f>
        <v>0</v>
      </c>
      <c r="BM4044" s="54">
        <f t="shared" ref="BM4044:BM4107" si="891">IF($AL4044&gt;0,$AL4044,)</f>
        <v>0</v>
      </c>
      <c r="BN4044" s="54" t="str">
        <f t="shared" ref="BN4044:BN4107" si="892">IF(BH4044&gt;0,"taip","ne")</f>
        <v>ne</v>
      </c>
      <c r="BO4044" s="54" t="str">
        <f t="shared" ref="BO4044:BP4107" si="893">IF(BI4044&gt;0,"taip","ne")</f>
        <v>ne</v>
      </c>
      <c r="BP4044" s="54" t="str">
        <f t="shared" si="893"/>
        <v>ne</v>
      </c>
      <c r="BQ4044" s="54" t="str">
        <f t="shared" ref="BQ4044:BQ4107" si="894">IF(BL4044&gt;0,"taip","ne")</f>
        <v>ne</v>
      </c>
      <c r="BR4044" s="54" t="str">
        <f t="shared" ref="BR4044:BR4107" si="895">IF(BM4044&gt;0,"taip","ne")</f>
        <v>ne</v>
      </c>
      <c r="BS4044" s="54" t="str">
        <f t="shared" si="886"/>
        <v>ne</v>
      </c>
    </row>
    <row r="4045" spans="2:71" x14ac:dyDescent="0.2">
      <c r="B4045" s="54" t="e">
        <f>VLOOKUP(E4045,'VPS1'!$J$10:$J$29,1,FALSE)</f>
        <v>#N/A</v>
      </c>
      <c r="C4045" s="131" t="str">
        <f t="shared" si="887"/>
        <v/>
      </c>
      <c r="D4045" s="132"/>
      <c r="E4045" s="132"/>
      <c r="F4045" s="55"/>
      <c r="G4045" s="132"/>
      <c r="H4045" s="132"/>
      <c r="I4045" s="132"/>
      <c r="J4045" s="132"/>
      <c r="K4045" s="132"/>
      <c r="L4045" s="133"/>
      <c r="M4045" s="134"/>
      <c r="N4045" s="132"/>
      <c r="O4045" s="132"/>
      <c r="P4045" s="134" t="str">
        <f t="shared" si="888"/>
        <v>nepildyti</v>
      </c>
      <c r="Q4045" s="135" t="str">
        <f t="shared" si="888"/>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2"/>
        <v>0</v>
      </c>
      <c r="BH4045" s="54">
        <f t="shared" si="889"/>
        <v>0</v>
      </c>
      <c r="BI4045" s="54">
        <f t="shared" si="884"/>
        <v>0</v>
      </c>
      <c r="BJ4045" s="54">
        <f t="shared" si="883"/>
        <v>0</v>
      </c>
      <c r="BK4045" s="54">
        <f t="shared" si="885"/>
        <v>0</v>
      </c>
      <c r="BL4045" s="54">
        <f t="shared" si="890"/>
        <v>0</v>
      </c>
      <c r="BM4045" s="54">
        <f t="shared" si="891"/>
        <v>0</v>
      </c>
      <c r="BN4045" s="54" t="str">
        <f t="shared" si="892"/>
        <v>ne</v>
      </c>
      <c r="BO4045" s="54" t="str">
        <f t="shared" si="893"/>
        <v>ne</v>
      </c>
      <c r="BP4045" s="54" t="str">
        <f t="shared" si="893"/>
        <v>ne</v>
      </c>
      <c r="BQ4045" s="54" t="str">
        <f t="shared" si="894"/>
        <v>ne</v>
      </c>
      <c r="BR4045" s="54" t="str">
        <f t="shared" si="895"/>
        <v>ne</v>
      </c>
      <c r="BS4045" s="54" t="str">
        <f t="shared" si="886"/>
        <v>ne</v>
      </c>
    </row>
    <row r="4046" spans="2:71" x14ac:dyDescent="0.2">
      <c r="B4046" s="54" t="e">
        <f>VLOOKUP(E4046,'VPS1'!$J$10:$J$29,1,FALSE)</f>
        <v>#N/A</v>
      </c>
      <c r="C4046" s="131" t="str">
        <f t="shared" si="887"/>
        <v/>
      </c>
      <c r="D4046" s="132"/>
      <c r="E4046" s="132"/>
      <c r="F4046" s="55"/>
      <c r="G4046" s="132"/>
      <c r="H4046" s="132"/>
      <c r="I4046" s="132"/>
      <c r="J4046" s="132"/>
      <c r="K4046" s="132"/>
      <c r="L4046" s="133"/>
      <c r="M4046" s="134"/>
      <c r="N4046" s="132"/>
      <c r="O4046" s="132"/>
      <c r="P4046" s="134" t="str">
        <f t="shared" si="888"/>
        <v>nepildyti</v>
      </c>
      <c r="Q4046" s="135" t="str">
        <f t="shared" si="888"/>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2"/>
        <v>0</v>
      </c>
      <c r="BH4046" s="54">
        <f t="shared" si="889"/>
        <v>0</v>
      </c>
      <c r="BI4046" s="54">
        <f t="shared" si="884"/>
        <v>0</v>
      </c>
      <c r="BJ4046" s="54">
        <f t="shared" si="883"/>
        <v>0</v>
      </c>
      <c r="BK4046" s="54">
        <f t="shared" si="885"/>
        <v>0</v>
      </c>
      <c r="BL4046" s="54">
        <f t="shared" si="890"/>
        <v>0</v>
      </c>
      <c r="BM4046" s="54">
        <f t="shared" si="891"/>
        <v>0</v>
      </c>
      <c r="BN4046" s="54" t="str">
        <f t="shared" si="892"/>
        <v>ne</v>
      </c>
      <c r="BO4046" s="54" t="str">
        <f t="shared" si="893"/>
        <v>ne</v>
      </c>
      <c r="BP4046" s="54" t="str">
        <f t="shared" si="893"/>
        <v>ne</v>
      </c>
      <c r="BQ4046" s="54" t="str">
        <f t="shared" si="894"/>
        <v>ne</v>
      </c>
      <c r="BR4046" s="54" t="str">
        <f t="shared" si="895"/>
        <v>ne</v>
      </c>
      <c r="BS4046" s="54" t="str">
        <f t="shared" si="886"/>
        <v>ne</v>
      </c>
    </row>
    <row r="4047" spans="2:71" x14ac:dyDescent="0.2">
      <c r="B4047" s="54" t="e">
        <f>VLOOKUP(E4047,'VPS1'!$J$10:$J$29,1,FALSE)</f>
        <v>#N/A</v>
      </c>
      <c r="C4047" s="131" t="str">
        <f t="shared" si="887"/>
        <v/>
      </c>
      <c r="D4047" s="132"/>
      <c r="E4047" s="132"/>
      <c r="F4047" s="55"/>
      <c r="G4047" s="132"/>
      <c r="H4047" s="132"/>
      <c r="I4047" s="132"/>
      <c r="J4047" s="132"/>
      <c r="K4047" s="132"/>
      <c r="L4047" s="133"/>
      <c r="M4047" s="134"/>
      <c r="N4047" s="132"/>
      <c r="O4047" s="132"/>
      <c r="P4047" s="134" t="str">
        <f t="shared" si="888"/>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2"/>
        <v>0</v>
      </c>
      <c r="BH4047" s="54">
        <f t="shared" si="889"/>
        <v>0</v>
      </c>
      <c r="BI4047" s="54">
        <f t="shared" si="884"/>
        <v>0</v>
      </c>
      <c r="BJ4047" s="54">
        <f t="shared" si="883"/>
        <v>0</v>
      </c>
      <c r="BK4047" s="54">
        <f t="shared" si="885"/>
        <v>0</v>
      </c>
      <c r="BL4047" s="54">
        <f t="shared" si="890"/>
        <v>0</v>
      </c>
      <c r="BM4047" s="54">
        <f t="shared" si="891"/>
        <v>0</v>
      </c>
      <c r="BN4047" s="54" t="str">
        <f t="shared" si="892"/>
        <v>ne</v>
      </c>
      <c r="BO4047" s="54" t="str">
        <f t="shared" si="893"/>
        <v>ne</v>
      </c>
      <c r="BP4047" s="54" t="str">
        <f t="shared" si="893"/>
        <v>ne</v>
      </c>
      <c r="BQ4047" s="54" t="str">
        <f t="shared" si="894"/>
        <v>ne</v>
      </c>
      <c r="BR4047" s="54" t="str">
        <f t="shared" si="895"/>
        <v>ne</v>
      </c>
      <c r="BS4047" s="54" t="str">
        <f t="shared" si="886"/>
        <v>ne</v>
      </c>
    </row>
    <row r="4048" spans="2:71" x14ac:dyDescent="0.2">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ref="BG4055:BG4118" si="896">IF($F4055&gt;0,YEAR($F4055),)</f>
        <v>0</v>
      </c>
      <c r="BH4055" s="54">
        <f t="shared" si="889"/>
        <v>0</v>
      </c>
      <c r="BI4055" s="54">
        <f t="shared" si="884"/>
        <v>0</v>
      </c>
      <c r="BJ4055" s="54">
        <f t="shared" ref="BJ4055:BJ4118" si="897">IF($AI4055&gt;0,YEAR($AI4055),)</f>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96"/>
        <v>0</v>
      </c>
      <c r="BH4056" s="54">
        <f t="shared" si="889"/>
        <v>0</v>
      </c>
      <c r="BI4056" s="54">
        <f t="shared" si="884"/>
        <v>0</v>
      </c>
      <c r="BJ4056" s="54">
        <f t="shared" si="897"/>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96"/>
        <v>0</v>
      </c>
      <c r="BH4057" s="54">
        <f t="shared" si="889"/>
        <v>0</v>
      </c>
      <c r="BI4057" s="54">
        <f t="shared" si="884"/>
        <v>0</v>
      </c>
      <c r="BJ4057" s="54">
        <f t="shared" si="897"/>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si="896"/>
        <v>0</v>
      </c>
      <c r="BH4058" s="54">
        <f t="shared" si="889"/>
        <v>0</v>
      </c>
      <c r="BI4058" s="54">
        <f t="shared" si="884"/>
        <v>0</v>
      </c>
      <c r="BJ4058" s="54">
        <f t="shared" si="897"/>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6"/>
        <v>0</v>
      </c>
      <c r="BH4107" s="54">
        <f t="shared" si="889"/>
        <v>0</v>
      </c>
      <c r="BI4107" s="54">
        <f t="shared" ref="BI4107:BI4170" si="898">IF($AH4107&gt;0,YEAR($AH4107),)</f>
        <v>0</v>
      </c>
      <c r="BJ4107" s="54">
        <f t="shared" si="897"/>
        <v>0</v>
      </c>
      <c r="BK4107" s="54">
        <f t="shared" ref="BK4107:BK4170" si="899">IF($AJ4107&gt;0,YEAR($AJ4107),)</f>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ref="BS4107:BS4170" si="900">IF(BK4107&gt;0,"taip","ne")</f>
        <v>ne</v>
      </c>
    </row>
    <row r="4108" spans="2:71" x14ac:dyDescent="0.2">
      <c r="B4108" s="54" t="e">
        <f>VLOOKUP(E4108,'VPS1'!$J$10:$J$29,1,FALSE)</f>
        <v>#N/A</v>
      </c>
      <c r="C4108" s="131" t="str">
        <f t="shared" ref="C4108:C4171" si="901">LEFT(E4108,4)</f>
        <v/>
      </c>
      <c r="D4108" s="132"/>
      <c r="E4108" s="132"/>
      <c r="F4108" s="55"/>
      <c r="G4108" s="132"/>
      <c r="H4108" s="132"/>
      <c r="I4108" s="132"/>
      <c r="J4108" s="132"/>
      <c r="K4108" s="132"/>
      <c r="L4108" s="133"/>
      <c r="M4108" s="134"/>
      <c r="N4108" s="132"/>
      <c r="O4108" s="132"/>
      <c r="P4108" s="134" t="str">
        <f t="shared" ref="P4108:Q4171" si="902">IF($N4108="fizinis asmuo","užpildykite","nepildyti")</f>
        <v>nepildyti</v>
      </c>
      <c r="Q4108" s="135" t="str">
        <f t="shared" si="902"/>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6"/>
        <v>0</v>
      </c>
      <c r="BH4108" s="54">
        <f t="shared" ref="BH4108:BH4171" si="903">IF($AF4108&gt;0,YEAR($AF4108),)</f>
        <v>0</v>
      </c>
      <c r="BI4108" s="54">
        <f t="shared" si="898"/>
        <v>0</v>
      </c>
      <c r="BJ4108" s="54">
        <f t="shared" si="897"/>
        <v>0</v>
      </c>
      <c r="BK4108" s="54">
        <f t="shared" si="899"/>
        <v>0</v>
      </c>
      <c r="BL4108" s="54">
        <f t="shared" ref="BL4108:BL4171" si="904">IF($AK4108&gt;0,$AK4108,)</f>
        <v>0</v>
      </c>
      <c r="BM4108" s="54">
        <f t="shared" ref="BM4108:BM4171" si="905">IF($AL4108&gt;0,$AL4108,)</f>
        <v>0</v>
      </c>
      <c r="BN4108" s="54" t="str">
        <f t="shared" ref="BN4108:BN4171" si="906">IF(BH4108&gt;0,"taip","ne")</f>
        <v>ne</v>
      </c>
      <c r="BO4108" s="54" t="str">
        <f t="shared" ref="BO4108:BP4171" si="907">IF(BI4108&gt;0,"taip","ne")</f>
        <v>ne</v>
      </c>
      <c r="BP4108" s="54" t="str">
        <f t="shared" si="907"/>
        <v>ne</v>
      </c>
      <c r="BQ4108" s="54" t="str">
        <f t="shared" ref="BQ4108:BQ4171" si="908">IF(BL4108&gt;0,"taip","ne")</f>
        <v>ne</v>
      </c>
      <c r="BR4108" s="54" t="str">
        <f t="shared" ref="BR4108:BR4171" si="909">IF(BM4108&gt;0,"taip","ne")</f>
        <v>ne</v>
      </c>
      <c r="BS4108" s="54" t="str">
        <f t="shared" si="900"/>
        <v>ne</v>
      </c>
    </row>
    <row r="4109" spans="2:71" x14ac:dyDescent="0.2">
      <c r="B4109" s="54" t="e">
        <f>VLOOKUP(E4109,'VPS1'!$J$10:$J$29,1,FALSE)</f>
        <v>#N/A</v>
      </c>
      <c r="C4109" s="131" t="str">
        <f t="shared" si="901"/>
        <v/>
      </c>
      <c r="D4109" s="132"/>
      <c r="E4109" s="132"/>
      <c r="F4109" s="55"/>
      <c r="G4109" s="132"/>
      <c r="H4109" s="132"/>
      <c r="I4109" s="132"/>
      <c r="J4109" s="132"/>
      <c r="K4109" s="132"/>
      <c r="L4109" s="133"/>
      <c r="M4109" s="134"/>
      <c r="N4109" s="132"/>
      <c r="O4109" s="132"/>
      <c r="P4109" s="134" t="str">
        <f t="shared" si="902"/>
        <v>nepildyti</v>
      </c>
      <c r="Q4109" s="135" t="str">
        <f t="shared" si="902"/>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6"/>
        <v>0</v>
      </c>
      <c r="BH4109" s="54">
        <f t="shared" si="903"/>
        <v>0</v>
      </c>
      <c r="BI4109" s="54">
        <f t="shared" si="898"/>
        <v>0</v>
      </c>
      <c r="BJ4109" s="54">
        <f t="shared" si="897"/>
        <v>0</v>
      </c>
      <c r="BK4109" s="54">
        <f t="shared" si="899"/>
        <v>0</v>
      </c>
      <c r="BL4109" s="54">
        <f t="shared" si="904"/>
        <v>0</v>
      </c>
      <c r="BM4109" s="54">
        <f t="shared" si="905"/>
        <v>0</v>
      </c>
      <c r="BN4109" s="54" t="str">
        <f t="shared" si="906"/>
        <v>ne</v>
      </c>
      <c r="BO4109" s="54" t="str">
        <f t="shared" si="907"/>
        <v>ne</v>
      </c>
      <c r="BP4109" s="54" t="str">
        <f t="shared" si="907"/>
        <v>ne</v>
      </c>
      <c r="BQ4109" s="54" t="str">
        <f t="shared" si="908"/>
        <v>ne</v>
      </c>
      <c r="BR4109" s="54" t="str">
        <f t="shared" si="909"/>
        <v>ne</v>
      </c>
      <c r="BS4109" s="54" t="str">
        <f t="shared" si="900"/>
        <v>ne</v>
      </c>
    </row>
    <row r="4110" spans="2:71" x14ac:dyDescent="0.2">
      <c r="B4110" s="54" t="e">
        <f>VLOOKUP(E4110,'VPS1'!$J$10:$J$29,1,FALSE)</f>
        <v>#N/A</v>
      </c>
      <c r="C4110" s="131" t="str">
        <f t="shared" si="901"/>
        <v/>
      </c>
      <c r="D4110" s="132"/>
      <c r="E4110" s="132"/>
      <c r="F4110" s="55"/>
      <c r="G4110" s="132"/>
      <c r="H4110" s="132"/>
      <c r="I4110" s="132"/>
      <c r="J4110" s="132"/>
      <c r="K4110" s="132"/>
      <c r="L4110" s="133"/>
      <c r="M4110" s="134"/>
      <c r="N4110" s="132"/>
      <c r="O4110" s="132"/>
      <c r="P4110" s="134" t="str">
        <f t="shared" si="902"/>
        <v>nepildyti</v>
      </c>
      <c r="Q4110" s="135" t="str">
        <f t="shared" si="902"/>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6"/>
        <v>0</v>
      </c>
      <c r="BH4110" s="54">
        <f t="shared" si="903"/>
        <v>0</v>
      </c>
      <c r="BI4110" s="54">
        <f t="shared" si="898"/>
        <v>0</v>
      </c>
      <c r="BJ4110" s="54">
        <f t="shared" si="897"/>
        <v>0</v>
      </c>
      <c r="BK4110" s="54">
        <f t="shared" si="899"/>
        <v>0</v>
      </c>
      <c r="BL4110" s="54">
        <f t="shared" si="904"/>
        <v>0</v>
      </c>
      <c r="BM4110" s="54">
        <f t="shared" si="905"/>
        <v>0</v>
      </c>
      <c r="BN4110" s="54" t="str">
        <f t="shared" si="906"/>
        <v>ne</v>
      </c>
      <c r="BO4110" s="54" t="str">
        <f t="shared" si="907"/>
        <v>ne</v>
      </c>
      <c r="BP4110" s="54" t="str">
        <f t="shared" si="907"/>
        <v>ne</v>
      </c>
      <c r="BQ4110" s="54" t="str">
        <f t="shared" si="908"/>
        <v>ne</v>
      </c>
      <c r="BR4110" s="54" t="str">
        <f t="shared" si="909"/>
        <v>ne</v>
      </c>
      <c r="BS4110" s="54" t="str">
        <f t="shared" si="900"/>
        <v>ne</v>
      </c>
    </row>
    <row r="4111" spans="2:71" x14ac:dyDescent="0.2">
      <c r="B4111" s="54" t="e">
        <f>VLOOKUP(E4111,'VPS1'!$J$10:$J$29,1,FALSE)</f>
        <v>#N/A</v>
      </c>
      <c r="C4111" s="131" t="str">
        <f t="shared" si="901"/>
        <v/>
      </c>
      <c r="D4111" s="132"/>
      <c r="E4111" s="132"/>
      <c r="F4111" s="55"/>
      <c r="G4111" s="132"/>
      <c r="H4111" s="132"/>
      <c r="I4111" s="132"/>
      <c r="J4111" s="132"/>
      <c r="K4111" s="132"/>
      <c r="L4111" s="133"/>
      <c r="M4111" s="134"/>
      <c r="N4111" s="132"/>
      <c r="O4111" s="132"/>
      <c r="P4111" s="134" t="str">
        <f t="shared" si="902"/>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6"/>
        <v>0</v>
      </c>
      <c r="BH4111" s="54">
        <f t="shared" si="903"/>
        <v>0</v>
      </c>
      <c r="BI4111" s="54">
        <f t="shared" si="898"/>
        <v>0</v>
      </c>
      <c r="BJ4111" s="54">
        <f t="shared" si="897"/>
        <v>0</v>
      </c>
      <c r="BK4111" s="54">
        <f t="shared" si="899"/>
        <v>0</v>
      </c>
      <c r="BL4111" s="54">
        <f t="shared" si="904"/>
        <v>0</v>
      </c>
      <c r="BM4111" s="54">
        <f t="shared" si="905"/>
        <v>0</v>
      </c>
      <c r="BN4111" s="54" t="str">
        <f t="shared" si="906"/>
        <v>ne</v>
      </c>
      <c r="BO4111" s="54" t="str">
        <f t="shared" si="907"/>
        <v>ne</v>
      </c>
      <c r="BP4111" s="54" t="str">
        <f t="shared" si="907"/>
        <v>ne</v>
      </c>
      <c r="BQ4111" s="54" t="str">
        <f t="shared" si="908"/>
        <v>ne</v>
      </c>
      <c r="BR4111" s="54" t="str">
        <f t="shared" si="909"/>
        <v>ne</v>
      </c>
      <c r="BS4111" s="54" t="str">
        <f t="shared" si="900"/>
        <v>ne</v>
      </c>
    </row>
    <row r="4112" spans="2:71" x14ac:dyDescent="0.2">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ref="BG4119:BG4182" si="910">IF($F4119&gt;0,YEAR($F4119),)</f>
        <v>0</v>
      </c>
      <c r="BH4119" s="54">
        <f t="shared" si="903"/>
        <v>0</v>
      </c>
      <c r="BI4119" s="54">
        <f t="shared" si="898"/>
        <v>0</v>
      </c>
      <c r="BJ4119" s="54">
        <f t="shared" ref="BJ4119:BJ4182" si="911">IF($AI4119&gt;0,YEAR($AI4119),)</f>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910"/>
        <v>0</v>
      </c>
      <c r="BH4120" s="54">
        <f t="shared" si="903"/>
        <v>0</v>
      </c>
      <c r="BI4120" s="54">
        <f t="shared" si="898"/>
        <v>0</v>
      </c>
      <c r="BJ4120" s="54">
        <f t="shared" si="911"/>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910"/>
        <v>0</v>
      </c>
      <c r="BH4121" s="54">
        <f t="shared" si="903"/>
        <v>0</v>
      </c>
      <c r="BI4121" s="54">
        <f t="shared" si="898"/>
        <v>0</v>
      </c>
      <c r="BJ4121" s="54">
        <f t="shared" si="911"/>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si="910"/>
        <v>0</v>
      </c>
      <c r="BH4122" s="54">
        <f t="shared" si="903"/>
        <v>0</v>
      </c>
      <c r="BI4122" s="54">
        <f t="shared" si="898"/>
        <v>0</v>
      </c>
      <c r="BJ4122" s="54">
        <f t="shared" si="911"/>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0"/>
        <v>0</v>
      </c>
      <c r="BH4171" s="54">
        <f t="shared" si="903"/>
        <v>0</v>
      </c>
      <c r="BI4171" s="54">
        <f t="shared" ref="BI4171:BI4234" si="912">IF($AH4171&gt;0,YEAR($AH4171),)</f>
        <v>0</v>
      </c>
      <c r="BJ4171" s="54">
        <f t="shared" si="911"/>
        <v>0</v>
      </c>
      <c r="BK4171" s="54">
        <f t="shared" ref="BK4171:BK4234" si="913">IF($AJ4171&gt;0,YEAR($AJ4171),)</f>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ref="BS4171:BS4234" si="914">IF(BK4171&gt;0,"taip","ne")</f>
        <v>ne</v>
      </c>
    </row>
    <row r="4172" spans="2:71" x14ac:dyDescent="0.2">
      <c r="B4172" s="54" t="e">
        <f>VLOOKUP(E4172,'VPS1'!$J$10:$J$29,1,FALSE)</f>
        <v>#N/A</v>
      </c>
      <c r="C4172" s="131" t="str">
        <f t="shared" ref="C4172:C4235" si="915">LEFT(E4172,4)</f>
        <v/>
      </c>
      <c r="D4172" s="132"/>
      <c r="E4172" s="132"/>
      <c r="F4172" s="55"/>
      <c r="G4172" s="132"/>
      <c r="H4172" s="132"/>
      <c r="I4172" s="132"/>
      <c r="J4172" s="132"/>
      <c r="K4172" s="132"/>
      <c r="L4172" s="133"/>
      <c r="M4172" s="134"/>
      <c r="N4172" s="132"/>
      <c r="O4172" s="132"/>
      <c r="P4172" s="134" t="str">
        <f t="shared" ref="P4172:Q4235" si="916">IF($N4172="fizinis asmuo","užpildykite","nepildyti")</f>
        <v>nepildyti</v>
      </c>
      <c r="Q4172" s="135" t="str">
        <f t="shared" si="916"/>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0"/>
        <v>0</v>
      </c>
      <c r="BH4172" s="54">
        <f t="shared" ref="BH4172:BH4235" si="917">IF($AF4172&gt;0,YEAR($AF4172),)</f>
        <v>0</v>
      </c>
      <c r="BI4172" s="54">
        <f t="shared" si="912"/>
        <v>0</v>
      </c>
      <c r="BJ4172" s="54">
        <f t="shared" si="911"/>
        <v>0</v>
      </c>
      <c r="BK4172" s="54">
        <f t="shared" si="913"/>
        <v>0</v>
      </c>
      <c r="BL4172" s="54">
        <f t="shared" ref="BL4172:BL4235" si="918">IF($AK4172&gt;0,$AK4172,)</f>
        <v>0</v>
      </c>
      <c r="BM4172" s="54">
        <f t="shared" ref="BM4172:BM4235" si="919">IF($AL4172&gt;0,$AL4172,)</f>
        <v>0</v>
      </c>
      <c r="BN4172" s="54" t="str">
        <f t="shared" ref="BN4172:BN4235" si="920">IF(BH4172&gt;0,"taip","ne")</f>
        <v>ne</v>
      </c>
      <c r="BO4172" s="54" t="str">
        <f t="shared" ref="BO4172:BP4235" si="921">IF(BI4172&gt;0,"taip","ne")</f>
        <v>ne</v>
      </c>
      <c r="BP4172" s="54" t="str">
        <f t="shared" si="921"/>
        <v>ne</v>
      </c>
      <c r="BQ4172" s="54" t="str">
        <f t="shared" ref="BQ4172:BQ4235" si="922">IF(BL4172&gt;0,"taip","ne")</f>
        <v>ne</v>
      </c>
      <c r="BR4172" s="54" t="str">
        <f t="shared" ref="BR4172:BR4235" si="923">IF(BM4172&gt;0,"taip","ne")</f>
        <v>ne</v>
      </c>
      <c r="BS4172" s="54" t="str">
        <f t="shared" si="914"/>
        <v>ne</v>
      </c>
    </row>
    <row r="4173" spans="2:71" x14ac:dyDescent="0.2">
      <c r="B4173" s="54" t="e">
        <f>VLOOKUP(E4173,'VPS1'!$J$10:$J$29,1,FALSE)</f>
        <v>#N/A</v>
      </c>
      <c r="C4173" s="131" t="str">
        <f t="shared" si="915"/>
        <v/>
      </c>
      <c r="D4173" s="132"/>
      <c r="E4173" s="132"/>
      <c r="F4173" s="55"/>
      <c r="G4173" s="132"/>
      <c r="H4173" s="132"/>
      <c r="I4173" s="132"/>
      <c r="J4173" s="132"/>
      <c r="K4173" s="132"/>
      <c r="L4173" s="133"/>
      <c r="M4173" s="134"/>
      <c r="N4173" s="132"/>
      <c r="O4173" s="132"/>
      <c r="P4173" s="134" t="str">
        <f t="shared" si="916"/>
        <v>nepildyti</v>
      </c>
      <c r="Q4173" s="135" t="str">
        <f t="shared" si="916"/>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0"/>
        <v>0</v>
      </c>
      <c r="BH4173" s="54">
        <f t="shared" si="917"/>
        <v>0</v>
      </c>
      <c r="BI4173" s="54">
        <f t="shared" si="912"/>
        <v>0</v>
      </c>
      <c r="BJ4173" s="54">
        <f t="shared" si="911"/>
        <v>0</v>
      </c>
      <c r="BK4173" s="54">
        <f t="shared" si="913"/>
        <v>0</v>
      </c>
      <c r="BL4173" s="54">
        <f t="shared" si="918"/>
        <v>0</v>
      </c>
      <c r="BM4173" s="54">
        <f t="shared" si="919"/>
        <v>0</v>
      </c>
      <c r="BN4173" s="54" t="str">
        <f t="shared" si="920"/>
        <v>ne</v>
      </c>
      <c r="BO4173" s="54" t="str">
        <f t="shared" si="921"/>
        <v>ne</v>
      </c>
      <c r="BP4173" s="54" t="str">
        <f t="shared" si="921"/>
        <v>ne</v>
      </c>
      <c r="BQ4173" s="54" t="str">
        <f t="shared" si="922"/>
        <v>ne</v>
      </c>
      <c r="BR4173" s="54" t="str">
        <f t="shared" si="923"/>
        <v>ne</v>
      </c>
      <c r="BS4173" s="54" t="str">
        <f t="shared" si="914"/>
        <v>ne</v>
      </c>
    </row>
    <row r="4174" spans="2:71" x14ac:dyDescent="0.2">
      <c r="B4174" s="54" t="e">
        <f>VLOOKUP(E4174,'VPS1'!$J$10:$J$29,1,FALSE)</f>
        <v>#N/A</v>
      </c>
      <c r="C4174" s="131" t="str">
        <f t="shared" si="915"/>
        <v/>
      </c>
      <c r="D4174" s="132"/>
      <c r="E4174" s="132"/>
      <c r="F4174" s="55"/>
      <c r="G4174" s="132"/>
      <c r="H4174" s="132"/>
      <c r="I4174" s="132"/>
      <c r="J4174" s="132"/>
      <c r="K4174" s="132"/>
      <c r="L4174" s="133"/>
      <c r="M4174" s="134"/>
      <c r="N4174" s="132"/>
      <c r="O4174" s="132"/>
      <c r="P4174" s="134" t="str">
        <f t="shared" si="916"/>
        <v>nepildyti</v>
      </c>
      <c r="Q4174" s="135" t="str">
        <f t="shared" si="916"/>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0"/>
        <v>0</v>
      </c>
      <c r="BH4174" s="54">
        <f t="shared" si="917"/>
        <v>0</v>
      </c>
      <c r="BI4174" s="54">
        <f t="shared" si="912"/>
        <v>0</v>
      </c>
      <c r="BJ4174" s="54">
        <f t="shared" si="911"/>
        <v>0</v>
      </c>
      <c r="BK4174" s="54">
        <f t="shared" si="913"/>
        <v>0</v>
      </c>
      <c r="BL4174" s="54">
        <f t="shared" si="918"/>
        <v>0</v>
      </c>
      <c r="BM4174" s="54">
        <f t="shared" si="919"/>
        <v>0</v>
      </c>
      <c r="BN4174" s="54" t="str">
        <f t="shared" si="920"/>
        <v>ne</v>
      </c>
      <c r="BO4174" s="54" t="str">
        <f t="shared" si="921"/>
        <v>ne</v>
      </c>
      <c r="BP4174" s="54" t="str">
        <f t="shared" si="921"/>
        <v>ne</v>
      </c>
      <c r="BQ4174" s="54" t="str">
        <f t="shared" si="922"/>
        <v>ne</v>
      </c>
      <c r="BR4174" s="54" t="str">
        <f t="shared" si="923"/>
        <v>ne</v>
      </c>
      <c r="BS4174" s="54" t="str">
        <f t="shared" si="914"/>
        <v>ne</v>
      </c>
    </row>
    <row r="4175" spans="2:71" x14ac:dyDescent="0.2">
      <c r="B4175" s="54" t="e">
        <f>VLOOKUP(E4175,'VPS1'!$J$10:$J$29,1,FALSE)</f>
        <v>#N/A</v>
      </c>
      <c r="C4175" s="131" t="str">
        <f t="shared" si="915"/>
        <v/>
      </c>
      <c r="D4175" s="132"/>
      <c r="E4175" s="132"/>
      <c r="F4175" s="55"/>
      <c r="G4175" s="132"/>
      <c r="H4175" s="132"/>
      <c r="I4175" s="132"/>
      <c r="J4175" s="132"/>
      <c r="K4175" s="132"/>
      <c r="L4175" s="133"/>
      <c r="M4175" s="134"/>
      <c r="N4175" s="132"/>
      <c r="O4175" s="132"/>
      <c r="P4175" s="134" t="str">
        <f t="shared" si="916"/>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0"/>
        <v>0</v>
      </c>
      <c r="BH4175" s="54">
        <f t="shared" si="917"/>
        <v>0</v>
      </c>
      <c r="BI4175" s="54">
        <f t="shared" si="912"/>
        <v>0</v>
      </c>
      <c r="BJ4175" s="54">
        <f t="shared" si="911"/>
        <v>0</v>
      </c>
      <c r="BK4175" s="54">
        <f t="shared" si="913"/>
        <v>0</v>
      </c>
      <c r="BL4175" s="54">
        <f t="shared" si="918"/>
        <v>0</v>
      </c>
      <c r="BM4175" s="54">
        <f t="shared" si="919"/>
        <v>0</v>
      </c>
      <c r="BN4175" s="54" t="str">
        <f t="shared" si="920"/>
        <v>ne</v>
      </c>
      <c r="BO4175" s="54" t="str">
        <f t="shared" si="921"/>
        <v>ne</v>
      </c>
      <c r="BP4175" s="54" t="str">
        <f t="shared" si="921"/>
        <v>ne</v>
      </c>
      <c r="BQ4175" s="54" t="str">
        <f t="shared" si="922"/>
        <v>ne</v>
      </c>
      <c r="BR4175" s="54" t="str">
        <f t="shared" si="923"/>
        <v>ne</v>
      </c>
      <c r="BS4175" s="54" t="str">
        <f t="shared" si="914"/>
        <v>ne</v>
      </c>
    </row>
    <row r="4176" spans="2:71" x14ac:dyDescent="0.2">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ref="BG4183:BG4246" si="924">IF($F4183&gt;0,YEAR($F4183),)</f>
        <v>0</v>
      </c>
      <c r="BH4183" s="54">
        <f t="shared" si="917"/>
        <v>0</v>
      </c>
      <c r="BI4183" s="54">
        <f t="shared" si="912"/>
        <v>0</v>
      </c>
      <c r="BJ4183" s="54">
        <f t="shared" ref="BJ4183:BJ4246" si="925">IF($AI4183&gt;0,YEAR($AI4183),)</f>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24"/>
        <v>0</v>
      </c>
      <c r="BH4184" s="54">
        <f t="shared" si="917"/>
        <v>0</v>
      </c>
      <c r="BI4184" s="54">
        <f t="shared" si="912"/>
        <v>0</v>
      </c>
      <c r="BJ4184" s="54">
        <f t="shared" si="925"/>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24"/>
        <v>0</v>
      </c>
      <c r="BH4185" s="54">
        <f t="shared" si="917"/>
        <v>0</v>
      </c>
      <c r="BI4185" s="54">
        <f t="shared" si="912"/>
        <v>0</v>
      </c>
      <c r="BJ4185" s="54">
        <f t="shared" si="925"/>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si="924"/>
        <v>0</v>
      </c>
      <c r="BH4186" s="54">
        <f t="shared" si="917"/>
        <v>0</v>
      </c>
      <c r="BI4186" s="54">
        <f t="shared" si="912"/>
        <v>0</v>
      </c>
      <c r="BJ4186" s="54">
        <f t="shared" si="925"/>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4"/>
        <v>0</v>
      </c>
      <c r="BH4235" s="54">
        <f t="shared" si="917"/>
        <v>0</v>
      </c>
      <c r="BI4235" s="54">
        <f t="shared" ref="BI4235:BI4298" si="926">IF($AH4235&gt;0,YEAR($AH4235),)</f>
        <v>0</v>
      </c>
      <c r="BJ4235" s="54">
        <f t="shared" si="925"/>
        <v>0</v>
      </c>
      <c r="BK4235" s="54">
        <f t="shared" ref="BK4235:BK4298" si="927">IF($AJ4235&gt;0,YEAR($AJ4235),)</f>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ref="BS4235:BS4298" si="928">IF(BK4235&gt;0,"taip","ne")</f>
        <v>ne</v>
      </c>
    </row>
    <row r="4236" spans="2:71" x14ac:dyDescent="0.2">
      <c r="B4236" s="54" t="e">
        <f>VLOOKUP(E4236,'VPS1'!$J$10:$J$29,1,FALSE)</f>
        <v>#N/A</v>
      </c>
      <c r="C4236" s="131" t="str">
        <f t="shared" ref="C4236:C4299" si="929">LEFT(E4236,4)</f>
        <v/>
      </c>
      <c r="D4236" s="132"/>
      <c r="E4236" s="132"/>
      <c r="F4236" s="55"/>
      <c r="G4236" s="132"/>
      <c r="H4236" s="132"/>
      <c r="I4236" s="132"/>
      <c r="J4236" s="132"/>
      <c r="K4236" s="132"/>
      <c r="L4236" s="133"/>
      <c r="M4236" s="134"/>
      <c r="N4236" s="132"/>
      <c r="O4236" s="132"/>
      <c r="P4236" s="134" t="str">
        <f t="shared" ref="P4236:Q4299" si="930">IF($N4236="fizinis asmuo","užpildykite","nepildyti")</f>
        <v>nepildyti</v>
      </c>
      <c r="Q4236" s="135" t="str">
        <f t="shared" si="930"/>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4"/>
        <v>0</v>
      </c>
      <c r="BH4236" s="54">
        <f t="shared" ref="BH4236:BH4299" si="931">IF($AF4236&gt;0,YEAR($AF4236),)</f>
        <v>0</v>
      </c>
      <c r="BI4236" s="54">
        <f t="shared" si="926"/>
        <v>0</v>
      </c>
      <c r="BJ4236" s="54">
        <f t="shared" si="925"/>
        <v>0</v>
      </c>
      <c r="BK4236" s="54">
        <f t="shared" si="927"/>
        <v>0</v>
      </c>
      <c r="BL4236" s="54">
        <f t="shared" ref="BL4236:BL4299" si="932">IF($AK4236&gt;0,$AK4236,)</f>
        <v>0</v>
      </c>
      <c r="BM4236" s="54">
        <f t="shared" ref="BM4236:BM4299" si="933">IF($AL4236&gt;0,$AL4236,)</f>
        <v>0</v>
      </c>
      <c r="BN4236" s="54" t="str">
        <f t="shared" ref="BN4236:BN4299" si="934">IF(BH4236&gt;0,"taip","ne")</f>
        <v>ne</v>
      </c>
      <c r="BO4236" s="54" t="str">
        <f t="shared" ref="BO4236:BP4299" si="935">IF(BI4236&gt;0,"taip","ne")</f>
        <v>ne</v>
      </c>
      <c r="BP4236" s="54" t="str">
        <f t="shared" si="935"/>
        <v>ne</v>
      </c>
      <c r="BQ4236" s="54" t="str">
        <f t="shared" ref="BQ4236:BQ4299" si="936">IF(BL4236&gt;0,"taip","ne")</f>
        <v>ne</v>
      </c>
      <c r="BR4236" s="54" t="str">
        <f t="shared" ref="BR4236:BR4299" si="937">IF(BM4236&gt;0,"taip","ne")</f>
        <v>ne</v>
      </c>
      <c r="BS4236" s="54" t="str">
        <f t="shared" si="928"/>
        <v>ne</v>
      </c>
    </row>
    <row r="4237" spans="2:71" x14ac:dyDescent="0.2">
      <c r="B4237" s="54" t="e">
        <f>VLOOKUP(E4237,'VPS1'!$J$10:$J$29,1,FALSE)</f>
        <v>#N/A</v>
      </c>
      <c r="C4237" s="131" t="str">
        <f t="shared" si="929"/>
        <v/>
      </c>
      <c r="D4237" s="132"/>
      <c r="E4237" s="132"/>
      <c r="F4237" s="55"/>
      <c r="G4237" s="132"/>
      <c r="H4237" s="132"/>
      <c r="I4237" s="132"/>
      <c r="J4237" s="132"/>
      <c r="K4237" s="132"/>
      <c r="L4237" s="133"/>
      <c r="M4237" s="134"/>
      <c r="N4237" s="132"/>
      <c r="O4237" s="132"/>
      <c r="P4237" s="134" t="str">
        <f t="shared" si="930"/>
        <v>nepildyti</v>
      </c>
      <c r="Q4237" s="135" t="str">
        <f t="shared" si="930"/>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4"/>
        <v>0</v>
      </c>
      <c r="BH4237" s="54">
        <f t="shared" si="931"/>
        <v>0</v>
      </c>
      <c r="BI4237" s="54">
        <f t="shared" si="926"/>
        <v>0</v>
      </c>
      <c r="BJ4237" s="54">
        <f t="shared" si="925"/>
        <v>0</v>
      </c>
      <c r="BK4237" s="54">
        <f t="shared" si="927"/>
        <v>0</v>
      </c>
      <c r="BL4237" s="54">
        <f t="shared" si="932"/>
        <v>0</v>
      </c>
      <c r="BM4237" s="54">
        <f t="shared" si="933"/>
        <v>0</v>
      </c>
      <c r="BN4237" s="54" t="str">
        <f t="shared" si="934"/>
        <v>ne</v>
      </c>
      <c r="BO4237" s="54" t="str">
        <f t="shared" si="935"/>
        <v>ne</v>
      </c>
      <c r="BP4237" s="54" t="str">
        <f t="shared" si="935"/>
        <v>ne</v>
      </c>
      <c r="BQ4237" s="54" t="str">
        <f t="shared" si="936"/>
        <v>ne</v>
      </c>
      <c r="BR4237" s="54" t="str">
        <f t="shared" si="937"/>
        <v>ne</v>
      </c>
      <c r="BS4237" s="54" t="str">
        <f t="shared" si="928"/>
        <v>ne</v>
      </c>
    </row>
    <row r="4238" spans="2:71" x14ac:dyDescent="0.2">
      <c r="B4238" s="54" t="e">
        <f>VLOOKUP(E4238,'VPS1'!$J$10:$J$29,1,FALSE)</f>
        <v>#N/A</v>
      </c>
      <c r="C4238" s="131" t="str">
        <f t="shared" si="929"/>
        <v/>
      </c>
      <c r="D4238" s="132"/>
      <c r="E4238" s="132"/>
      <c r="F4238" s="55"/>
      <c r="G4238" s="132"/>
      <c r="H4238" s="132"/>
      <c r="I4238" s="132"/>
      <c r="J4238" s="132"/>
      <c r="K4238" s="132"/>
      <c r="L4238" s="133"/>
      <c r="M4238" s="134"/>
      <c r="N4238" s="132"/>
      <c r="O4238" s="132"/>
      <c r="P4238" s="134" t="str">
        <f t="shared" si="930"/>
        <v>nepildyti</v>
      </c>
      <c r="Q4238" s="135" t="str">
        <f t="shared" si="930"/>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4"/>
        <v>0</v>
      </c>
      <c r="BH4238" s="54">
        <f t="shared" si="931"/>
        <v>0</v>
      </c>
      <c r="BI4238" s="54">
        <f t="shared" si="926"/>
        <v>0</v>
      </c>
      <c r="BJ4238" s="54">
        <f t="shared" si="925"/>
        <v>0</v>
      </c>
      <c r="BK4238" s="54">
        <f t="shared" si="927"/>
        <v>0</v>
      </c>
      <c r="BL4238" s="54">
        <f t="shared" si="932"/>
        <v>0</v>
      </c>
      <c r="BM4238" s="54">
        <f t="shared" si="933"/>
        <v>0</v>
      </c>
      <c r="BN4238" s="54" t="str">
        <f t="shared" si="934"/>
        <v>ne</v>
      </c>
      <c r="BO4238" s="54" t="str">
        <f t="shared" si="935"/>
        <v>ne</v>
      </c>
      <c r="BP4238" s="54" t="str">
        <f t="shared" si="935"/>
        <v>ne</v>
      </c>
      <c r="BQ4238" s="54" t="str">
        <f t="shared" si="936"/>
        <v>ne</v>
      </c>
      <c r="BR4238" s="54" t="str">
        <f t="shared" si="937"/>
        <v>ne</v>
      </c>
      <c r="BS4238" s="54" t="str">
        <f t="shared" si="928"/>
        <v>ne</v>
      </c>
    </row>
    <row r="4239" spans="2:71" x14ac:dyDescent="0.2">
      <c r="B4239" s="54" t="e">
        <f>VLOOKUP(E4239,'VPS1'!$J$10:$J$29,1,FALSE)</f>
        <v>#N/A</v>
      </c>
      <c r="C4239" s="131" t="str">
        <f t="shared" si="929"/>
        <v/>
      </c>
      <c r="D4239" s="132"/>
      <c r="E4239" s="132"/>
      <c r="F4239" s="55"/>
      <c r="G4239" s="132"/>
      <c r="H4239" s="132"/>
      <c r="I4239" s="132"/>
      <c r="J4239" s="132"/>
      <c r="K4239" s="132"/>
      <c r="L4239" s="133"/>
      <c r="M4239" s="134"/>
      <c r="N4239" s="132"/>
      <c r="O4239" s="132"/>
      <c r="P4239" s="134" t="str">
        <f t="shared" si="930"/>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4"/>
        <v>0</v>
      </c>
      <c r="BH4239" s="54">
        <f t="shared" si="931"/>
        <v>0</v>
      </c>
      <c r="BI4239" s="54">
        <f t="shared" si="926"/>
        <v>0</v>
      </c>
      <c r="BJ4239" s="54">
        <f t="shared" si="925"/>
        <v>0</v>
      </c>
      <c r="BK4239" s="54">
        <f t="shared" si="927"/>
        <v>0</v>
      </c>
      <c r="BL4239" s="54">
        <f t="shared" si="932"/>
        <v>0</v>
      </c>
      <c r="BM4239" s="54">
        <f t="shared" si="933"/>
        <v>0</v>
      </c>
      <c r="BN4239" s="54" t="str">
        <f t="shared" si="934"/>
        <v>ne</v>
      </c>
      <c r="BO4239" s="54" t="str">
        <f t="shared" si="935"/>
        <v>ne</v>
      </c>
      <c r="BP4239" s="54" t="str">
        <f t="shared" si="935"/>
        <v>ne</v>
      </c>
      <c r="BQ4239" s="54" t="str">
        <f t="shared" si="936"/>
        <v>ne</v>
      </c>
      <c r="BR4239" s="54" t="str">
        <f t="shared" si="937"/>
        <v>ne</v>
      </c>
      <c r="BS4239" s="54" t="str">
        <f t="shared" si="928"/>
        <v>ne</v>
      </c>
    </row>
    <row r="4240" spans="2:71" x14ac:dyDescent="0.2">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ref="BG4247:BG4310" si="938">IF($F4247&gt;0,YEAR($F4247),)</f>
        <v>0</v>
      </c>
      <c r="BH4247" s="54">
        <f t="shared" si="931"/>
        <v>0</v>
      </c>
      <c r="BI4247" s="54">
        <f t="shared" si="926"/>
        <v>0</v>
      </c>
      <c r="BJ4247" s="54">
        <f t="shared" ref="BJ4247:BJ4310" si="939">IF($AI4247&gt;0,YEAR($AI4247),)</f>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38"/>
        <v>0</v>
      </c>
      <c r="BH4248" s="54">
        <f t="shared" si="931"/>
        <v>0</v>
      </c>
      <c r="BI4248" s="54">
        <f t="shared" si="926"/>
        <v>0</v>
      </c>
      <c r="BJ4248" s="54">
        <f t="shared" si="939"/>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38"/>
        <v>0</v>
      </c>
      <c r="BH4249" s="54">
        <f t="shared" si="931"/>
        <v>0</v>
      </c>
      <c r="BI4249" s="54">
        <f t="shared" si="926"/>
        <v>0</v>
      </c>
      <c r="BJ4249" s="54">
        <f t="shared" si="939"/>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si="938"/>
        <v>0</v>
      </c>
      <c r="BH4250" s="54">
        <f t="shared" si="931"/>
        <v>0</v>
      </c>
      <c r="BI4250" s="54">
        <f t="shared" si="926"/>
        <v>0</v>
      </c>
      <c r="BJ4250" s="54">
        <f t="shared" si="939"/>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8"/>
        <v>0</v>
      </c>
      <c r="BH4299" s="54">
        <f t="shared" si="931"/>
        <v>0</v>
      </c>
      <c r="BI4299" s="54">
        <f t="shared" ref="BI4299:BI4362" si="940">IF($AH4299&gt;0,YEAR($AH4299),)</f>
        <v>0</v>
      </c>
      <c r="BJ4299" s="54">
        <f t="shared" si="939"/>
        <v>0</v>
      </c>
      <c r="BK4299" s="54">
        <f t="shared" ref="BK4299:BK4362" si="941">IF($AJ4299&gt;0,YEAR($AJ4299),)</f>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ref="BS4299:BS4362" si="942">IF(BK4299&gt;0,"taip","ne")</f>
        <v>ne</v>
      </c>
    </row>
    <row r="4300" spans="2:71" x14ac:dyDescent="0.2">
      <c r="B4300" s="54" t="e">
        <f>VLOOKUP(E4300,'VPS1'!$J$10:$J$29,1,FALSE)</f>
        <v>#N/A</v>
      </c>
      <c r="C4300" s="131" t="str">
        <f t="shared" ref="C4300:C4363" si="943">LEFT(E4300,4)</f>
        <v/>
      </c>
      <c r="D4300" s="132"/>
      <c r="E4300" s="132"/>
      <c r="F4300" s="55"/>
      <c r="G4300" s="132"/>
      <c r="H4300" s="132"/>
      <c r="I4300" s="132"/>
      <c r="J4300" s="132"/>
      <c r="K4300" s="132"/>
      <c r="L4300" s="133"/>
      <c r="M4300" s="134"/>
      <c r="N4300" s="132"/>
      <c r="O4300" s="132"/>
      <c r="P4300" s="134" t="str">
        <f t="shared" ref="P4300:Q4363" si="944">IF($N4300="fizinis asmuo","užpildykite","nepildyti")</f>
        <v>nepildyti</v>
      </c>
      <c r="Q4300" s="135" t="str">
        <f t="shared" si="944"/>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8"/>
        <v>0</v>
      </c>
      <c r="BH4300" s="54">
        <f t="shared" ref="BH4300:BH4363" si="945">IF($AF4300&gt;0,YEAR($AF4300),)</f>
        <v>0</v>
      </c>
      <c r="BI4300" s="54">
        <f t="shared" si="940"/>
        <v>0</v>
      </c>
      <c r="BJ4300" s="54">
        <f t="shared" si="939"/>
        <v>0</v>
      </c>
      <c r="BK4300" s="54">
        <f t="shared" si="941"/>
        <v>0</v>
      </c>
      <c r="BL4300" s="54">
        <f t="shared" ref="BL4300:BL4363" si="946">IF($AK4300&gt;0,$AK4300,)</f>
        <v>0</v>
      </c>
      <c r="BM4300" s="54">
        <f t="shared" ref="BM4300:BM4363" si="947">IF($AL4300&gt;0,$AL4300,)</f>
        <v>0</v>
      </c>
      <c r="BN4300" s="54" t="str">
        <f t="shared" ref="BN4300:BN4363" si="948">IF(BH4300&gt;0,"taip","ne")</f>
        <v>ne</v>
      </c>
      <c r="BO4300" s="54" t="str">
        <f t="shared" ref="BO4300:BP4363" si="949">IF(BI4300&gt;0,"taip","ne")</f>
        <v>ne</v>
      </c>
      <c r="BP4300" s="54" t="str">
        <f t="shared" si="949"/>
        <v>ne</v>
      </c>
      <c r="BQ4300" s="54" t="str">
        <f t="shared" ref="BQ4300:BQ4363" si="950">IF(BL4300&gt;0,"taip","ne")</f>
        <v>ne</v>
      </c>
      <c r="BR4300" s="54" t="str">
        <f t="shared" ref="BR4300:BR4363" si="951">IF(BM4300&gt;0,"taip","ne")</f>
        <v>ne</v>
      </c>
      <c r="BS4300" s="54" t="str">
        <f t="shared" si="942"/>
        <v>ne</v>
      </c>
    </row>
    <row r="4301" spans="2:71" x14ac:dyDescent="0.2">
      <c r="B4301" s="54" t="e">
        <f>VLOOKUP(E4301,'VPS1'!$J$10:$J$29,1,FALSE)</f>
        <v>#N/A</v>
      </c>
      <c r="C4301" s="131" t="str">
        <f t="shared" si="943"/>
        <v/>
      </c>
      <c r="D4301" s="132"/>
      <c r="E4301" s="132"/>
      <c r="F4301" s="55"/>
      <c r="G4301" s="132"/>
      <c r="H4301" s="132"/>
      <c r="I4301" s="132"/>
      <c r="J4301" s="132"/>
      <c r="K4301" s="132"/>
      <c r="L4301" s="133"/>
      <c r="M4301" s="134"/>
      <c r="N4301" s="132"/>
      <c r="O4301" s="132"/>
      <c r="P4301" s="134" t="str">
        <f t="shared" si="944"/>
        <v>nepildyti</v>
      </c>
      <c r="Q4301" s="135" t="str">
        <f t="shared" si="944"/>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8"/>
        <v>0</v>
      </c>
      <c r="BH4301" s="54">
        <f t="shared" si="945"/>
        <v>0</v>
      </c>
      <c r="BI4301" s="54">
        <f t="shared" si="940"/>
        <v>0</v>
      </c>
      <c r="BJ4301" s="54">
        <f t="shared" si="939"/>
        <v>0</v>
      </c>
      <c r="BK4301" s="54">
        <f t="shared" si="941"/>
        <v>0</v>
      </c>
      <c r="BL4301" s="54">
        <f t="shared" si="946"/>
        <v>0</v>
      </c>
      <c r="BM4301" s="54">
        <f t="shared" si="947"/>
        <v>0</v>
      </c>
      <c r="BN4301" s="54" t="str">
        <f t="shared" si="948"/>
        <v>ne</v>
      </c>
      <c r="BO4301" s="54" t="str">
        <f t="shared" si="949"/>
        <v>ne</v>
      </c>
      <c r="BP4301" s="54" t="str">
        <f t="shared" si="949"/>
        <v>ne</v>
      </c>
      <c r="BQ4301" s="54" t="str">
        <f t="shared" si="950"/>
        <v>ne</v>
      </c>
      <c r="BR4301" s="54" t="str">
        <f t="shared" si="951"/>
        <v>ne</v>
      </c>
      <c r="BS4301" s="54" t="str">
        <f t="shared" si="942"/>
        <v>ne</v>
      </c>
    </row>
    <row r="4302" spans="2:71" x14ac:dyDescent="0.2">
      <c r="B4302" s="54" t="e">
        <f>VLOOKUP(E4302,'VPS1'!$J$10:$J$29,1,FALSE)</f>
        <v>#N/A</v>
      </c>
      <c r="C4302" s="131" t="str">
        <f t="shared" si="943"/>
        <v/>
      </c>
      <c r="D4302" s="132"/>
      <c r="E4302" s="132"/>
      <c r="F4302" s="55"/>
      <c r="G4302" s="132"/>
      <c r="H4302" s="132"/>
      <c r="I4302" s="132"/>
      <c r="J4302" s="132"/>
      <c r="K4302" s="132"/>
      <c r="L4302" s="133"/>
      <c r="M4302" s="134"/>
      <c r="N4302" s="132"/>
      <c r="O4302" s="132"/>
      <c r="P4302" s="134" t="str">
        <f t="shared" si="944"/>
        <v>nepildyti</v>
      </c>
      <c r="Q4302" s="135" t="str">
        <f t="shared" si="944"/>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8"/>
        <v>0</v>
      </c>
      <c r="BH4302" s="54">
        <f t="shared" si="945"/>
        <v>0</v>
      </c>
      <c r="BI4302" s="54">
        <f t="shared" si="940"/>
        <v>0</v>
      </c>
      <c r="BJ4302" s="54">
        <f t="shared" si="939"/>
        <v>0</v>
      </c>
      <c r="BK4302" s="54">
        <f t="shared" si="941"/>
        <v>0</v>
      </c>
      <c r="BL4302" s="54">
        <f t="shared" si="946"/>
        <v>0</v>
      </c>
      <c r="BM4302" s="54">
        <f t="shared" si="947"/>
        <v>0</v>
      </c>
      <c r="BN4302" s="54" t="str">
        <f t="shared" si="948"/>
        <v>ne</v>
      </c>
      <c r="BO4302" s="54" t="str">
        <f t="shared" si="949"/>
        <v>ne</v>
      </c>
      <c r="BP4302" s="54" t="str">
        <f t="shared" si="949"/>
        <v>ne</v>
      </c>
      <c r="BQ4302" s="54" t="str">
        <f t="shared" si="950"/>
        <v>ne</v>
      </c>
      <c r="BR4302" s="54" t="str">
        <f t="shared" si="951"/>
        <v>ne</v>
      </c>
      <c r="BS4302" s="54" t="str">
        <f t="shared" si="942"/>
        <v>ne</v>
      </c>
    </row>
    <row r="4303" spans="2:71" x14ac:dyDescent="0.2">
      <c r="B4303" s="54" t="e">
        <f>VLOOKUP(E4303,'VPS1'!$J$10:$J$29,1,FALSE)</f>
        <v>#N/A</v>
      </c>
      <c r="C4303" s="131" t="str">
        <f t="shared" si="943"/>
        <v/>
      </c>
      <c r="D4303" s="132"/>
      <c r="E4303" s="132"/>
      <c r="F4303" s="55"/>
      <c r="G4303" s="132"/>
      <c r="H4303" s="132"/>
      <c r="I4303" s="132"/>
      <c r="J4303" s="132"/>
      <c r="K4303" s="132"/>
      <c r="L4303" s="133"/>
      <c r="M4303" s="134"/>
      <c r="N4303" s="132"/>
      <c r="O4303" s="132"/>
      <c r="P4303" s="134" t="str">
        <f t="shared" si="944"/>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8"/>
        <v>0</v>
      </c>
      <c r="BH4303" s="54">
        <f t="shared" si="945"/>
        <v>0</v>
      </c>
      <c r="BI4303" s="54">
        <f t="shared" si="940"/>
        <v>0</v>
      </c>
      <c r="BJ4303" s="54">
        <f t="shared" si="939"/>
        <v>0</v>
      </c>
      <c r="BK4303" s="54">
        <f t="shared" si="941"/>
        <v>0</v>
      </c>
      <c r="BL4303" s="54">
        <f t="shared" si="946"/>
        <v>0</v>
      </c>
      <c r="BM4303" s="54">
        <f t="shared" si="947"/>
        <v>0</v>
      </c>
      <c r="BN4303" s="54" t="str">
        <f t="shared" si="948"/>
        <v>ne</v>
      </c>
      <c r="BO4303" s="54" t="str">
        <f t="shared" si="949"/>
        <v>ne</v>
      </c>
      <c r="BP4303" s="54" t="str">
        <f t="shared" si="949"/>
        <v>ne</v>
      </c>
      <c r="BQ4303" s="54" t="str">
        <f t="shared" si="950"/>
        <v>ne</v>
      </c>
      <c r="BR4303" s="54" t="str">
        <f t="shared" si="951"/>
        <v>ne</v>
      </c>
      <c r="BS4303" s="54" t="str">
        <f t="shared" si="942"/>
        <v>ne</v>
      </c>
    </row>
    <row r="4304" spans="2:71" x14ac:dyDescent="0.2">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ref="BG4311:BG4374" si="952">IF($F4311&gt;0,YEAR($F4311),)</f>
        <v>0</v>
      </c>
      <c r="BH4311" s="54">
        <f t="shared" si="945"/>
        <v>0</v>
      </c>
      <c r="BI4311" s="54">
        <f t="shared" si="940"/>
        <v>0</v>
      </c>
      <c r="BJ4311" s="54">
        <f t="shared" ref="BJ4311:BJ4374" si="953">IF($AI4311&gt;0,YEAR($AI4311),)</f>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52"/>
        <v>0</v>
      </c>
      <c r="BH4312" s="54">
        <f t="shared" si="945"/>
        <v>0</v>
      </c>
      <c r="BI4312" s="54">
        <f t="shared" si="940"/>
        <v>0</v>
      </c>
      <c r="BJ4312" s="54">
        <f t="shared" si="953"/>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52"/>
        <v>0</v>
      </c>
      <c r="BH4313" s="54">
        <f t="shared" si="945"/>
        <v>0</v>
      </c>
      <c r="BI4313" s="54">
        <f t="shared" si="940"/>
        <v>0</v>
      </c>
      <c r="BJ4313" s="54">
        <f t="shared" si="953"/>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si="952"/>
        <v>0</v>
      </c>
      <c r="BH4314" s="54">
        <f t="shared" si="945"/>
        <v>0</v>
      </c>
      <c r="BI4314" s="54">
        <f t="shared" si="940"/>
        <v>0</v>
      </c>
      <c r="BJ4314" s="54">
        <f t="shared" si="953"/>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2"/>
        <v>0</v>
      </c>
      <c r="BH4363" s="54">
        <f t="shared" si="945"/>
        <v>0</v>
      </c>
      <c r="BI4363" s="54">
        <f t="shared" ref="BI4363:BI4426" si="954">IF($AH4363&gt;0,YEAR($AH4363),)</f>
        <v>0</v>
      </c>
      <c r="BJ4363" s="54">
        <f t="shared" si="953"/>
        <v>0</v>
      </c>
      <c r="BK4363" s="54">
        <f t="shared" ref="BK4363:BK4426" si="955">IF($AJ4363&gt;0,YEAR($AJ4363),)</f>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ref="BS4363:BS4426" si="956">IF(BK4363&gt;0,"taip","ne")</f>
        <v>ne</v>
      </c>
    </row>
    <row r="4364" spans="2:71" x14ac:dyDescent="0.2">
      <c r="B4364" s="54" t="e">
        <f>VLOOKUP(E4364,'VPS1'!$J$10:$J$29,1,FALSE)</f>
        <v>#N/A</v>
      </c>
      <c r="C4364" s="131" t="str">
        <f t="shared" ref="C4364:C4427" si="957">LEFT(E4364,4)</f>
        <v/>
      </c>
      <c r="D4364" s="132"/>
      <c r="E4364" s="132"/>
      <c r="F4364" s="55"/>
      <c r="G4364" s="132"/>
      <c r="H4364" s="132"/>
      <c r="I4364" s="132"/>
      <c r="J4364" s="132"/>
      <c r="K4364" s="132"/>
      <c r="L4364" s="133"/>
      <c r="M4364" s="134"/>
      <c r="N4364" s="132"/>
      <c r="O4364" s="132"/>
      <c r="P4364" s="134" t="str">
        <f t="shared" ref="P4364:Q4427" si="958">IF($N4364="fizinis asmuo","užpildykite","nepildyti")</f>
        <v>nepildyti</v>
      </c>
      <c r="Q4364" s="135" t="str">
        <f t="shared" si="958"/>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2"/>
        <v>0</v>
      </c>
      <c r="BH4364" s="54">
        <f t="shared" ref="BH4364:BH4427" si="959">IF($AF4364&gt;0,YEAR($AF4364),)</f>
        <v>0</v>
      </c>
      <c r="BI4364" s="54">
        <f t="shared" si="954"/>
        <v>0</v>
      </c>
      <c r="BJ4364" s="54">
        <f t="shared" si="953"/>
        <v>0</v>
      </c>
      <c r="BK4364" s="54">
        <f t="shared" si="955"/>
        <v>0</v>
      </c>
      <c r="BL4364" s="54">
        <f t="shared" ref="BL4364:BL4427" si="960">IF($AK4364&gt;0,$AK4364,)</f>
        <v>0</v>
      </c>
      <c r="BM4364" s="54">
        <f t="shared" ref="BM4364:BM4427" si="961">IF($AL4364&gt;0,$AL4364,)</f>
        <v>0</v>
      </c>
      <c r="BN4364" s="54" t="str">
        <f t="shared" ref="BN4364:BN4427" si="962">IF(BH4364&gt;0,"taip","ne")</f>
        <v>ne</v>
      </c>
      <c r="BO4364" s="54" t="str">
        <f t="shared" ref="BO4364:BP4427" si="963">IF(BI4364&gt;0,"taip","ne")</f>
        <v>ne</v>
      </c>
      <c r="BP4364" s="54" t="str">
        <f t="shared" si="963"/>
        <v>ne</v>
      </c>
      <c r="BQ4364" s="54" t="str">
        <f t="shared" ref="BQ4364:BQ4427" si="964">IF(BL4364&gt;0,"taip","ne")</f>
        <v>ne</v>
      </c>
      <c r="BR4364" s="54" t="str">
        <f t="shared" ref="BR4364:BR4427" si="965">IF(BM4364&gt;0,"taip","ne")</f>
        <v>ne</v>
      </c>
      <c r="BS4364" s="54" t="str">
        <f t="shared" si="956"/>
        <v>ne</v>
      </c>
    </row>
    <row r="4365" spans="2:71" x14ac:dyDescent="0.2">
      <c r="B4365" s="54" t="e">
        <f>VLOOKUP(E4365,'VPS1'!$J$10:$J$29,1,FALSE)</f>
        <v>#N/A</v>
      </c>
      <c r="C4365" s="131" t="str">
        <f t="shared" si="957"/>
        <v/>
      </c>
      <c r="D4365" s="132"/>
      <c r="E4365" s="132"/>
      <c r="F4365" s="55"/>
      <c r="G4365" s="132"/>
      <c r="H4365" s="132"/>
      <c r="I4365" s="132"/>
      <c r="J4365" s="132"/>
      <c r="K4365" s="132"/>
      <c r="L4365" s="133"/>
      <c r="M4365" s="134"/>
      <c r="N4365" s="132"/>
      <c r="O4365" s="132"/>
      <c r="P4365" s="134" t="str">
        <f t="shared" si="958"/>
        <v>nepildyti</v>
      </c>
      <c r="Q4365" s="135" t="str">
        <f t="shared" si="958"/>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2"/>
        <v>0</v>
      </c>
      <c r="BH4365" s="54">
        <f t="shared" si="959"/>
        <v>0</v>
      </c>
      <c r="BI4365" s="54">
        <f t="shared" si="954"/>
        <v>0</v>
      </c>
      <c r="BJ4365" s="54">
        <f t="shared" si="953"/>
        <v>0</v>
      </c>
      <c r="BK4365" s="54">
        <f t="shared" si="955"/>
        <v>0</v>
      </c>
      <c r="BL4365" s="54">
        <f t="shared" si="960"/>
        <v>0</v>
      </c>
      <c r="BM4365" s="54">
        <f t="shared" si="961"/>
        <v>0</v>
      </c>
      <c r="BN4365" s="54" t="str">
        <f t="shared" si="962"/>
        <v>ne</v>
      </c>
      <c r="BO4365" s="54" t="str">
        <f t="shared" si="963"/>
        <v>ne</v>
      </c>
      <c r="BP4365" s="54" t="str">
        <f t="shared" si="963"/>
        <v>ne</v>
      </c>
      <c r="BQ4365" s="54" t="str">
        <f t="shared" si="964"/>
        <v>ne</v>
      </c>
      <c r="BR4365" s="54" t="str">
        <f t="shared" si="965"/>
        <v>ne</v>
      </c>
      <c r="BS4365" s="54" t="str">
        <f t="shared" si="956"/>
        <v>ne</v>
      </c>
    </row>
    <row r="4366" spans="2:71" x14ac:dyDescent="0.2">
      <c r="B4366" s="54" t="e">
        <f>VLOOKUP(E4366,'VPS1'!$J$10:$J$29,1,FALSE)</f>
        <v>#N/A</v>
      </c>
      <c r="C4366" s="131" t="str">
        <f t="shared" si="957"/>
        <v/>
      </c>
      <c r="D4366" s="132"/>
      <c r="E4366" s="132"/>
      <c r="F4366" s="55"/>
      <c r="G4366" s="132"/>
      <c r="H4366" s="132"/>
      <c r="I4366" s="132"/>
      <c r="J4366" s="132"/>
      <c r="K4366" s="132"/>
      <c r="L4366" s="133"/>
      <c r="M4366" s="134"/>
      <c r="N4366" s="132"/>
      <c r="O4366" s="132"/>
      <c r="P4366" s="134" t="str">
        <f t="shared" si="958"/>
        <v>nepildyti</v>
      </c>
      <c r="Q4366" s="135" t="str">
        <f t="shared" si="958"/>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2"/>
        <v>0</v>
      </c>
      <c r="BH4366" s="54">
        <f t="shared" si="959"/>
        <v>0</v>
      </c>
      <c r="BI4366" s="54">
        <f t="shared" si="954"/>
        <v>0</v>
      </c>
      <c r="BJ4366" s="54">
        <f t="shared" si="953"/>
        <v>0</v>
      </c>
      <c r="BK4366" s="54">
        <f t="shared" si="955"/>
        <v>0</v>
      </c>
      <c r="BL4366" s="54">
        <f t="shared" si="960"/>
        <v>0</v>
      </c>
      <c r="BM4366" s="54">
        <f t="shared" si="961"/>
        <v>0</v>
      </c>
      <c r="BN4366" s="54" t="str">
        <f t="shared" si="962"/>
        <v>ne</v>
      </c>
      <c r="BO4366" s="54" t="str">
        <f t="shared" si="963"/>
        <v>ne</v>
      </c>
      <c r="BP4366" s="54" t="str">
        <f t="shared" si="963"/>
        <v>ne</v>
      </c>
      <c r="BQ4366" s="54" t="str">
        <f t="shared" si="964"/>
        <v>ne</v>
      </c>
      <c r="BR4366" s="54" t="str">
        <f t="shared" si="965"/>
        <v>ne</v>
      </c>
      <c r="BS4366" s="54" t="str">
        <f t="shared" si="956"/>
        <v>ne</v>
      </c>
    </row>
    <row r="4367" spans="2:71" x14ac:dyDescent="0.2">
      <c r="B4367" s="54" t="e">
        <f>VLOOKUP(E4367,'VPS1'!$J$10:$J$29,1,FALSE)</f>
        <v>#N/A</v>
      </c>
      <c r="C4367" s="131" t="str">
        <f t="shared" si="957"/>
        <v/>
      </c>
      <c r="D4367" s="132"/>
      <c r="E4367" s="132"/>
      <c r="F4367" s="55"/>
      <c r="G4367" s="132"/>
      <c r="H4367" s="132"/>
      <c r="I4367" s="132"/>
      <c r="J4367" s="132"/>
      <c r="K4367" s="132"/>
      <c r="L4367" s="133"/>
      <c r="M4367" s="134"/>
      <c r="N4367" s="132"/>
      <c r="O4367" s="132"/>
      <c r="P4367" s="134" t="str">
        <f t="shared" si="958"/>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2"/>
        <v>0</v>
      </c>
      <c r="BH4367" s="54">
        <f t="shared" si="959"/>
        <v>0</v>
      </c>
      <c r="BI4367" s="54">
        <f t="shared" si="954"/>
        <v>0</v>
      </c>
      <c r="BJ4367" s="54">
        <f t="shared" si="953"/>
        <v>0</v>
      </c>
      <c r="BK4367" s="54">
        <f t="shared" si="955"/>
        <v>0</v>
      </c>
      <c r="BL4367" s="54">
        <f t="shared" si="960"/>
        <v>0</v>
      </c>
      <c r="BM4367" s="54">
        <f t="shared" si="961"/>
        <v>0</v>
      </c>
      <c r="BN4367" s="54" t="str">
        <f t="shared" si="962"/>
        <v>ne</v>
      </c>
      <c r="BO4367" s="54" t="str">
        <f t="shared" si="963"/>
        <v>ne</v>
      </c>
      <c r="BP4367" s="54" t="str">
        <f t="shared" si="963"/>
        <v>ne</v>
      </c>
      <c r="BQ4367" s="54" t="str">
        <f t="shared" si="964"/>
        <v>ne</v>
      </c>
      <c r="BR4367" s="54" t="str">
        <f t="shared" si="965"/>
        <v>ne</v>
      </c>
      <c r="BS4367" s="54" t="str">
        <f t="shared" si="956"/>
        <v>ne</v>
      </c>
    </row>
    <row r="4368" spans="2:71" x14ac:dyDescent="0.2">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ref="BG4375:BG4438" si="966">IF($F4375&gt;0,YEAR($F4375),)</f>
        <v>0</v>
      </c>
      <c r="BH4375" s="54">
        <f t="shared" si="959"/>
        <v>0</v>
      </c>
      <c r="BI4375" s="54">
        <f t="shared" si="954"/>
        <v>0</v>
      </c>
      <c r="BJ4375" s="54">
        <f t="shared" ref="BJ4375:BJ4438" si="967">IF($AI4375&gt;0,YEAR($AI4375),)</f>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66"/>
        <v>0</v>
      </c>
      <c r="BH4376" s="54">
        <f t="shared" si="959"/>
        <v>0</v>
      </c>
      <c r="BI4376" s="54">
        <f t="shared" si="954"/>
        <v>0</v>
      </c>
      <c r="BJ4376" s="54">
        <f t="shared" si="967"/>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66"/>
        <v>0</v>
      </c>
      <c r="BH4377" s="54">
        <f t="shared" si="959"/>
        <v>0</v>
      </c>
      <c r="BI4377" s="54">
        <f t="shared" si="954"/>
        <v>0</v>
      </c>
      <c r="BJ4377" s="54">
        <f t="shared" si="967"/>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si="966"/>
        <v>0</v>
      </c>
      <c r="BH4378" s="54">
        <f t="shared" si="959"/>
        <v>0</v>
      </c>
      <c r="BI4378" s="54">
        <f t="shared" si="954"/>
        <v>0</v>
      </c>
      <c r="BJ4378" s="54">
        <f t="shared" si="967"/>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6"/>
        <v>0</v>
      </c>
      <c r="BH4427" s="54">
        <f t="shared" si="959"/>
        <v>0</v>
      </c>
      <c r="BI4427" s="54">
        <f t="shared" ref="BI4427:BI4490" si="968">IF($AH4427&gt;0,YEAR($AH4427),)</f>
        <v>0</v>
      </c>
      <c r="BJ4427" s="54">
        <f t="shared" si="967"/>
        <v>0</v>
      </c>
      <c r="BK4427" s="54">
        <f t="shared" ref="BK4427:BK4490" si="969">IF($AJ4427&gt;0,YEAR($AJ4427),)</f>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ref="BS4427:BS4490" si="970">IF(BK4427&gt;0,"taip","ne")</f>
        <v>ne</v>
      </c>
    </row>
    <row r="4428" spans="2:71" x14ac:dyDescent="0.2">
      <c r="B4428" s="54" t="e">
        <f>VLOOKUP(E4428,'VPS1'!$J$10:$J$29,1,FALSE)</f>
        <v>#N/A</v>
      </c>
      <c r="C4428" s="131" t="str">
        <f t="shared" ref="C4428:C4491" si="971">LEFT(E4428,4)</f>
        <v/>
      </c>
      <c r="D4428" s="132"/>
      <c r="E4428" s="132"/>
      <c r="F4428" s="55"/>
      <c r="G4428" s="132"/>
      <c r="H4428" s="132"/>
      <c r="I4428" s="132"/>
      <c r="J4428" s="132"/>
      <c r="K4428" s="132"/>
      <c r="L4428" s="133"/>
      <c r="M4428" s="134"/>
      <c r="N4428" s="132"/>
      <c r="O4428" s="132"/>
      <c r="P4428" s="134" t="str">
        <f t="shared" ref="P4428:Q4491" si="972">IF($N4428="fizinis asmuo","užpildykite","nepildyti")</f>
        <v>nepildyti</v>
      </c>
      <c r="Q4428" s="135" t="str">
        <f t="shared" si="972"/>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6"/>
        <v>0</v>
      </c>
      <c r="BH4428" s="54">
        <f t="shared" ref="BH4428:BH4491" si="973">IF($AF4428&gt;0,YEAR($AF4428),)</f>
        <v>0</v>
      </c>
      <c r="BI4428" s="54">
        <f t="shared" si="968"/>
        <v>0</v>
      </c>
      <c r="BJ4428" s="54">
        <f t="shared" si="967"/>
        <v>0</v>
      </c>
      <c r="BK4428" s="54">
        <f t="shared" si="969"/>
        <v>0</v>
      </c>
      <c r="BL4428" s="54">
        <f t="shared" ref="BL4428:BL4491" si="974">IF($AK4428&gt;0,$AK4428,)</f>
        <v>0</v>
      </c>
      <c r="BM4428" s="54">
        <f t="shared" ref="BM4428:BM4491" si="975">IF($AL4428&gt;0,$AL4428,)</f>
        <v>0</v>
      </c>
      <c r="BN4428" s="54" t="str">
        <f t="shared" ref="BN4428:BN4491" si="976">IF(BH4428&gt;0,"taip","ne")</f>
        <v>ne</v>
      </c>
      <c r="BO4428" s="54" t="str">
        <f t="shared" ref="BO4428:BP4491" si="977">IF(BI4428&gt;0,"taip","ne")</f>
        <v>ne</v>
      </c>
      <c r="BP4428" s="54" t="str">
        <f t="shared" si="977"/>
        <v>ne</v>
      </c>
      <c r="BQ4428" s="54" t="str">
        <f t="shared" ref="BQ4428:BQ4491" si="978">IF(BL4428&gt;0,"taip","ne")</f>
        <v>ne</v>
      </c>
      <c r="BR4428" s="54" t="str">
        <f t="shared" ref="BR4428:BR4491" si="979">IF(BM4428&gt;0,"taip","ne")</f>
        <v>ne</v>
      </c>
      <c r="BS4428" s="54" t="str">
        <f t="shared" si="970"/>
        <v>ne</v>
      </c>
    </row>
    <row r="4429" spans="2:71" x14ac:dyDescent="0.2">
      <c r="B4429" s="54" t="e">
        <f>VLOOKUP(E4429,'VPS1'!$J$10:$J$29,1,FALSE)</f>
        <v>#N/A</v>
      </c>
      <c r="C4429" s="131" t="str">
        <f t="shared" si="971"/>
        <v/>
      </c>
      <c r="D4429" s="132"/>
      <c r="E4429" s="132"/>
      <c r="F4429" s="55"/>
      <c r="G4429" s="132"/>
      <c r="H4429" s="132"/>
      <c r="I4429" s="132"/>
      <c r="J4429" s="132"/>
      <c r="K4429" s="132"/>
      <c r="L4429" s="133"/>
      <c r="M4429" s="134"/>
      <c r="N4429" s="132"/>
      <c r="O4429" s="132"/>
      <c r="P4429" s="134" t="str">
        <f t="shared" si="972"/>
        <v>nepildyti</v>
      </c>
      <c r="Q4429" s="135" t="str">
        <f t="shared" si="972"/>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6"/>
        <v>0</v>
      </c>
      <c r="BH4429" s="54">
        <f t="shared" si="973"/>
        <v>0</v>
      </c>
      <c r="BI4429" s="54">
        <f t="shared" si="968"/>
        <v>0</v>
      </c>
      <c r="BJ4429" s="54">
        <f t="shared" si="967"/>
        <v>0</v>
      </c>
      <c r="BK4429" s="54">
        <f t="shared" si="969"/>
        <v>0</v>
      </c>
      <c r="BL4429" s="54">
        <f t="shared" si="974"/>
        <v>0</v>
      </c>
      <c r="BM4429" s="54">
        <f t="shared" si="975"/>
        <v>0</v>
      </c>
      <c r="BN4429" s="54" t="str">
        <f t="shared" si="976"/>
        <v>ne</v>
      </c>
      <c r="BO4429" s="54" t="str">
        <f t="shared" si="977"/>
        <v>ne</v>
      </c>
      <c r="BP4429" s="54" t="str">
        <f t="shared" si="977"/>
        <v>ne</v>
      </c>
      <c r="BQ4429" s="54" t="str">
        <f t="shared" si="978"/>
        <v>ne</v>
      </c>
      <c r="BR4429" s="54" t="str">
        <f t="shared" si="979"/>
        <v>ne</v>
      </c>
      <c r="BS4429" s="54" t="str">
        <f t="shared" si="970"/>
        <v>ne</v>
      </c>
    </row>
    <row r="4430" spans="2:71" x14ac:dyDescent="0.2">
      <c r="B4430" s="54" t="e">
        <f>VLOOKUP(E4430,'VPS1'!$J$10:$J$29,1,FALSE)</f>
        <v>#N/A</v>
      </c>
      <c r="C4430" s="131" t="str">
        <f t="shared" si="971"/>
        <v/>
      </c>
      <c r="D4430" s="132"/>
      <c r="E4430" s="132"/>
      <c r="F4430" s="55"/>
      <c r="G4430" s="132"/>
      <c r="H4430" s="132"/>
      <c r="I4430" s="132"/>
      <c r="J4430" s="132"/>
      <c r="K4430" s="132"/>
      <c r="L4430" s="133"/>
      <c r="M4430" s="134"/>
      <c r="N4430" s="132"/>
      <c r="O4430" s="132"/>
      <c r="P4430" s="134" t="str">
        <f t="shared" si="972"/>
        <v>nepildyti</v>
      </c>
      <c r="Q4430" s="135" t="str">
        <f t="shared" si="972"/>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6"/>
        <v>0</v>
      </c>
      <c r="BH4430" s="54">
        <f t="shared" si="973"/>
        <v>0</v>
      </c>
      <c r="BI4430" s="54">
        <f t="shared" si="968"/>
        <v>0</v>
      </c>
      <c r="BJ4430" s="54">
        <f t="shared" si="967"/>
        <v>0</v>
      </c>
      <c r="BK4430" s="54">
        <f t="shared" si="969"/>
        <v>0</v>
      </c>
      <c r="BL4430" s="54">
        <f t="shared" si="974"/>
        <v>0</v>
      </c>
      <c r="BM4430" s="54">
        <f t="shared" si="975"/>
        <v>0</v>
      </c>
      <c r="BN4430" s="54" t="str">
        <f t="shared" si="976"/>
        <v>ne</v>
      </c>
      <c r="BO4430" s="54" t="str">
        <f t="shared" si="977"/>
        <v>ne</v>
      </c>
      <c r="BP4430" s="54" t="str">
        <f t="shared" si="977"/>
        <v>ne</v>
      </c>
      <c r="BQ4430" s="54" t="str">
        <f t="shared" si="978"/>
        <v>ne</v>
      </c>
      <c r="BR4430" s="54" t="str">
        <f t="shared" si="979"/>
        <v>ne</v>
      </c>
      <c r="BS4430" s="54" t="str">
        <f t="shared" si="970"/>
        <v>ne</v>
      </c>
    </row>
    <row r="4431" spans="2:71" x14ac:dyDescent="0.2">
      <c r="B4431" s="54" t="e">
        <f>VLOOKUP(E4431,'VPS1'!$J$10:$J$29,1,FALSE)</f>
        <v>#N/A</v>
      </c>
      <c r="C4431" s="131" t="str">
        <f t="shared" si="971"/>
        <v/>
      </c>
      <c r="D4431" s="132"/>
      <c r="E4431" s="132"/>
      <c r="F4431" s="55"/>
      <c r="G4431" s="132"/>
      <c r="H4431" s="132"/>
      <c r="I4431" s="132"/>
      <c r="J4431" s="132"/>
      <c r="K4431" s="132"/>
      <c r="L4431" s="133"/>
      <c r="M4431" s="134"/>
      <c r="N4431" s="132"/>
      <c r="O4431" s="132"/>
      <c r="P4431" s="134" t="str">
        <f t="shared" si="972"/>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6"/>
        <v>0</v>
      </c>
      <c r="BH4431" s="54">
        <f t="shared" si="973"/>
        <v>0</v>
      </c>
      <c r="BI4431" s="54">
        <f t="shared" si="968"/>
        <v>0</v>
      </c>
      <c r="BJ4431" s="54">
        <f t="shared" si="967"/>
        <v>0</v>
      </c>
      <c r="BK4431" s="54">
        <f t="shared" si="969"/>
        <v>0</v>
      </c>
      <c r="BL4431" s="54">
        <f t="shared" si="974"/>
        <v>0</v>
      </c>
      <c r="BM4431" s="54">
        <f t="shared" si="975"/>
        <v>0</v>
      </c>
      <c r="BN4431" s="54" t="str">
        <f t="shared" si="976"/>
        <v>ne</v>
      </c>
      <c r="BO4431" s="54" t="str">
        <f t="shared" si="977"/>
        <v>ne</v>
      </c>
      <c r="BP4431" s="54" t="str">
        <f t="shared" si="977"/>
        <v>ne</v>
      </c>
      <c r="BQ4431" s="54" t="str">
        <f t="shared" si="978"/>
        <v>ne</v>
      </c>
      <c r="BR4431" s="54" t="str">
        <f t="shared" si="979"/>
        <v>ne</v>
      </c>
      <c r="BS4431" s="54" t="str">
        <f t="shared" si="970"/>
        <v>ne</v>
      </c>
    </row>
    <row r="4432" spans="2:71" x14ac:dyDescent="0.2">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ref="BG4439:BG4502" si="980">IF($F4439&gt;0,YEAR($F4439),)</f>
        <v>0</v>
      </c>
      <c r="BH4439" s="54">
        <f t="shared" si="973"/>
        <v>0</v>
      </c>
      <c r="BI4439" s="54">
        <f t="shared" si="968"/>
        <v>0</v>
      </c>
      <c r="BJ4439" s="54">
        <f t="shared" ref="BJ4439:BJ4502" si="981">IF($AI4439&gt;0,YEAR($AI4439),)</f>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80"/>
        <v>0</v>
      </c>
      <c r="BH4440" s="54">
        <f t="shared" si="973"/>
        <v>0</v>
      </c>
      <c r="BI4440" s="54">
        <f t="shared" si="968"/>
        <v>0</v>
      </c>
      <c r="BJ4440" s="54">
        <f t="shared" si="981"/>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80"/>
        <v>0</v>
      </c>
      <c r="BH4441" s="54">
        <f t="shared" si="973"/>
        <v>0</v>
      </c>
      <c r="BI4441" s="54">
        <f t="shared" si="968"/>
        <v>0</v>
      </c>
      <c r="BJ4441" s="54">
        <f t="shared" si="981"/>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si="980"/>
        <v>0</v>
      </c>
      <c r="BH4442" s="54">
        <f t="shared" si="973"/>
        <v>0</v>
      </c>
      <c r="BI4442" s="54">
        <f t="shared" si="968"/>
        <v>0</v>
      </c>
      <c r="BJ4442" s="54">
        <f t="shared" si="981"/>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0"/>
        <v>0</v>
      </c>
      <c r="BH4491" s="54">
        <f t="shared" si="973"/>
        <v>0</v>
      </c>
      <c r="BI4491" s="54">
        <f t="shared" ref="BI4491:BI4554" si="982">IF($AH4491&gt;0,YEAR($AH4491),)</f>
        <v>0</v>
      </c>
      <c r="BJ4491" s="54">
        <f t="shared" si="981"/>
        <v>0</v>
      </c>
      <c r="BK4491" s="54">
        <f t="shared" ref="BK4491:BK4554" si="983">IF($AJ4491&gt;0,YEAR($AJ4491),)</f>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ref="BS4491:BS4554" si="984">IF(BK4491&gt;0,"taip","ne")</f>
        <v>ne</v>
      </c>
    </row>
    <row r="4492" spans="2:71" x14ac:dyDescent="0.2">
      <c r="B4492" s="54" t="e">
        <f>VLOOKUP(E4492,'VPS1'!$J$10:$J$29,1,FALSE)</f>
        <v>#N/A</v>
      </c>
      <c r="C4492" s="131" t="str">
        <f t="shared" ref="C4492:C4555" si="985">LEFT(E4492,4)</f>
        <v/>
      </c>
      <c r="D4492" s="132"/>
      <c r="E4492" s="132"/>
      <c r="F4492" s="55"/>
      <c r="G4492" s="132"/>
      <c r="H4492" s="132"/>
      <c r="I4492" s="132"/>
      <c r="J4492" s="132"/>
      <c r="K4492" s="132"/>
      <c r="L4492" s="133"/>
      <c r="M4492" s="134"/>
      <c r="N4492" s="132"/>
      <c r="O4492" s="132"/>
      <c r="P4492" s="134" t="str">
        <f t="shared" ref="P4492:Q4555" si="986">IF($N4492="fizinis asmuo","užpildykite","nepildyti")</f>
        <v>nepildyti</v>
      </c>
      <c r="Q4492" s="135" t="str">
        <f t="shared" si="986"/>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0"/>
        <v>0</v>
      </c>
      <c r="BH4492" s="54">
        <f t="shared" ref="BH4492:BH4555" si="987">IF($AF4492&gt;0,YEAR($AF4492),)</f>
        <v>0</v>
      </c>
      <c r="BI4492" s="54">
        <f t="shared" si="982"/>
        <v>0</v>
      </c>
      <c r="BJ4492" s="54">
        <f t="shared" si="981"/>
        <v>0</v>
      </c>
      <c r="BK4492" s="54">
        <f t="shared" si="983"/>
        <v>0</v>
      </c>
      <c r="BL4492" s="54">
        <f t="shared" ref="BL4492:BL4555" si="988">IF($AK4492&gt;0,$AK4492,)</f>
        <v>0</v>
      </c>
      <c r="BM4492" s="54">
        <f t="shared" ref="BM4492:BM4555" si="989">IF($AL4492&gt;0,$AL4492,)</f>
        <v>0</v>
      </c>
      <c r="BN4492" s="54" t="str">
        <f t="shared" ref="BN4492:BN4555" si="990">IF(BH4492&gt;0,"taip","ne")</f>
        <v>ne</v>
      </c>
      <c r="BO4492" s="54" t="str">
        <f t="shared" ref="BO4492:BP4555" si="991">IF(BI4492&gt;0,"taip","ne")</f>
        <v>ne</v>
      </c>
      <c r="BP4492" s="54" t="str">
        <f t="shared" si="991"/>
        <v>ne</v>
      </c>
      <c r="BQ4492" s="54" t="str">
        <f t="shared" ref="BQ4492:BQ4555" si="992">IF(BL4492&gt;0,"taip","ne")</f>
        <v>ne</v>
      </c>
      <c r="BR4492" s="54" t="str">
        <f t="shared" ref="BR4492:BR4555" si="993">IF(BM4492&gt;0,"taip","ne")</f>
        <v>ne</v>
      </c>
      <c r="BS4492" s="54" t="str">
        <f t="shared" si="984"/>
        <v>ne</v>
      </c>
    </row>
    <row r="4493" spans="2:71" x14ac:dyDescent="0.2">
      <c r="B4493" s="54" t="e">
        <f>VLOOKUP(E4493,'VPS1'!$J$10:$J$29,1,FALSE)</f>
        <v>#N/A</v>
      </c>
      <c r="C4493" s="131" t="str">
        <f t="shared" si="985"/>
        <v/>
      </c>
      <c r="D4493" s="132"/>
      <c r="E4493" s="132"/>
      <c r="F4493" s="55"/>
      <c r="G4493" s="132"/>
      <c r="H4493" s="132"/>
      <c r="I4493" s="132"/>
      <c r="J4493" s="132"/>
      <c r="K4493" s="132"/>
      <c r="L4493" s="133"/>
      <c r="M4493" s="134"/>
      <c r="N4493" s="132"/>
      <c r="O4493" s="132"/>
      <c r="P4493" s="134" t="str">
        <f t="shared" si="986"/>
        <v>nepildyti</v>
      </c>
      <c r="Q4493" s="135" t="str">
        <f t="shared" si="986"/>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0"/>
        <v>0</v>
      </c>
      <c r="BH4493" s="54">
        <f t="shared" si="987"/>
        <v>0</v>
      </c>
      <c r="BI4493" s="54">
        <f t="shared" si="982"/>
        <v>0</v>
      </c>
      <c r="BJ4493" s="54">
        <f t="shared" si="981"/>
        <v>0</v>
      </c>
      <c r="BK4493" s="54">
        <f t="shared" si="983"/>
        <v>0</v>
      </c>
      <c r="BL4493" s="54">
        <f t="shared" si="988"/>
        <v>0</v>
      </c>
      <c r="BM4493" s="54">
        <f t="shared" si="989"/>
        <v>0</v>
      </c>
      <c r="BN4493" s="54" t="str">
        <f t="shared" si="990"/>
        <v>ne</v>
      </c>
      <c r="BO4493" s="54" t="str">
        <f t="shared" si="991"/>
        <v>ne</v>
      </c>
      <c r="BP4493" s="54" t="str">
        <f t="shared" si="991"/>
        <v>ne</v>
      </c>
      <c r="BQ4493" s="54" t="str">
        <f t="shared" si="992"/>
        <v>ne</v>
      </c>
      <c r="BR4493" s="54" t="str">
        <f t="shared" si="993"/>
        <v>ne</v>
      </c>
      <c r="BS4493" s="54" t="str">
        <f t="shared" si="984"/>
        <v>ne</v>
      </c>
    </row>
    <row r="4494" spans="2:71" x14ac:dyDescent="0.2">
      <c r="B4494" s="54" t="e">
        <f>VLOOKUP(E4494,'VPS1'!$J$10:$J$29,1,FALSE)</f>
        <v>#N/A</v>
      </c>
      <c r="C4494" s="131" t="str">
        <f t="shared" si="985"/>
        <v/>
      </c>
      <c r="D4494" s="132"/>
      <c r="E4494" s="132"/>
      <c r="F4494" s="55"/>
      <c r="G4494" s="132"/>
      <c r="H4494" s="132"/>
      <c r="I4494" s="132"/>
      <c r="J4494" s="132"/>
      <c r="K4494" s="132"/>
      <c r="L4494" s="133"/>
      <c r="M4494" s="134"/>
      <c r="N4494" s="132"/>
      <c r="O4494" s="132"/>
      <c r="P4494" s="134" t="str">
        <f t="shared" si="986"/>
        <v>nepildyti</v>
      </c>
      <c r="Q4494" s="135" t="str">
        <f t="shared" si="986"/>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0"/>
        <v>0</v>
      </c>
      <c r="BH4494" s="54">
        <f t="shared" si="987"/>
        <v>0</v>
      </c>
      <c r="BI4494" s="54">
        <f t="shared" si="982"/>
        <v>0</v>
      </c>
      <c r="BJ4494" s="54">
        <f t="shared" si="981"/>
        <v>0</v>
      </c>
      <c r="BK4494" s="54">
        <f t="shared" si="983"/>
        <v>0</v>
      </c>
      <c r="BL4494" s="54">
        <f t="shared" si="988"/>
        <v>0</v>
      </c>
      <c r="BM4494" s="54">
        <f t="shared" si="989"/>
        <v>0</v>
      </c>
      <c r="BN4494" s="54" t="str">
        <f t="shared" si="990"/>
        <v>ne</v>
      </c>
      <c r="BO4494" s="54" t="str">
        <f t="shared" si="991"/>
        <v>ne</v>
      </c>
      <c r="BP4494" s="54" t="str">
        <f t="shared" si="991"/>
        <v>ne</v>
      </c>
      <c r="BQ4494" s="54" t="str">
        <f t="shared" si="992"/>
        <v>ne</v>
      </c>
      <c r="BR4494" s="54" t="str">
        <f t="shared" si="993"/>
        <v>ne</v>
      </c>
      <c r="BS4494" s="54" t="str">
        <f t="shared" si="984"/>
        <v>ne</v>
      </c>
    </row>
    <row r="4495" spans="2:71" x14ac:dyDescent="0.2">
      <c r="B4495" s="54" t="e">
        <f>VLOOKUP(E4495,'VPS1'!$J$10:$J$29,1,FALSE)</f>
        <v>#N/A</v>
      </c>
      <c r="C4495" s="131" t="str">
        <f t="shared" si="985"/>
        <v/>
      </c>
      <c r="D4495" s="132"/>
      <c r="E4495" s="132"/>
      <c r="F4495" s="55"/>
      <c r="G4495" s="132"/>
      <c r="H4495" s="132"/>
      <c r="I4495" s="132"/>
      <c r="J4495" s="132"/>
      <c r="K4495" s="132"/>
      <c r="L4495" s="133"/>
      <c r="M4495" s="134"/>
      <c r="N4495" s="132"/>
      <c r="O4495" s="132"/>
      <c r="P4495" s="134" t="str">
        <f t="shared" si="986"/>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0"/>
        <v>0</v>
      </c>
      <c r="BH4495" s="54">
        <f t="shared" si="987"/>
        <v>0</v>
      </c>
      <c r="BI4495" s="54">
        <f t="shared" si="982"/>
        <v>0</v>
      </c>
      <c r="BJ4495" s="54">
        <f t="shared" si="981"/>
        <v>0</v>
      </c>
      <c r="BK4495" s="54">
        <f t="shared" si="983"/>
        <v>0</v>
      </c>
      <c r="BL4495" s="54">
        <f t="shared" si="988"/>
        <v>0</v>
      </c>
      <c r="BM4495" s="54">
        <f t="shared" si="989"/>
        <v>0</v>
      </c>
      <c r="BN4495" s="54" t="str">
        <f t="shared" si="990"/>
        <v>ne</v>
      </c>
      <c r="BO4495" s="54" t="str">
        <f t="shared" si="991"/>
        <v>ne</v>
      </c>
      <c r="BP4495" s="54" t="str">
        <f t="shared" si="991"/>
        <v>ne</v>
      </c>
      <c r="BQ4495" s="54" t="str">
        <f t="shared" si="992"/>
        <v>ne</v>
      </c>
      <c r="BR4495" s="54" t="str">
        <f t="shared" si="993"/>
        <v>ne</v>
      </c>
      <c r="BS4495" s="54" t="str">
        <f t="shared" si="984"/>
        <v>ne</v>
      </c>
    </row>
    <row r="4496" spans="2:71" x14ac:dyDescent="0.2">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ref="BG4503:BG4566" si="994">IF($F4503&gt;0,YEAR($F4503),)</f>
        <v>0</v>
      </c>
      <c r="BH4503" s="54">
        <f t="shared" si="987"/>
        <v>0</v>
      </c>
      <c r="BI4503" s="54">
        <f t="shared" si="982"/>
        <v>0</v>
      </c>
      <c r="BJ4503" s="54">
        <f t="shared" ref="BJ4503:BJ4566" si="995">IF($AI4503&gt;0,YEAR($AI4503),)</f>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94"/>
        <v>0</v>
      </c>
      <c r="BH4504" s="54">
        <f t="shared" si="987"/>
        <v>0</v>
      </c>
      <c r="BI4504" s="54">
        <f t="shared" si="982"/>
        <v>0</v>
      </c>
      <c r="BJ4504" s="54">
        <f t="shared" si="995"/>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94"/>
        <v>0</v>
      </c>
      <c r="BH4505" s="54">
        <f t="shared" si="987"/>
        <v>0</v>
      </c>
      <c r="BI4505" s="54">
        <f t="shared" si="982"/>
        <v>0</v>
      </c>
      <c r="BJ4505" s="54">
        <f t="shared" si="995"/>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si="994"/>
        <v>0</v>
      </c>
      <c r="BH4506" s="54">
        <f t="shared" si="987"/>
        <v>0</v>
      </c>
      <c r="BI4506" s="54">
        <f t="shared" si="982"/>
        <v>0</v>
      </c>
      <c r="BJ4506" s="54">
        <f t="shared" si="995"/>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4"/>
        <v>0</v>
      </c>
      <c r="BH4555" s="54">
        <f t="shared" si="987"/>
        <v>0</v>
      </c>
      <c r="BI4555" s="54">
        <f t="shared" ref="BI4555:BI4618" si="996">IF($AH4555&gt;0,YEAR($AH4555),)</f>
        <v>0</v>
      </c>
      <c r="BJ4555" s="54">
        <f t="shared" si="995"/>
        <v>0</v>
      </c>
      <c r="BK4555" s="54">
        <f t="shared" ref="BK4555:BK4618" si="997">IF($AJ4555&gt;0,YEAR($AJ4555),)</f>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ref="BS4555:BS4618" si="998">IF(BK4555&gt;0,"taip","ne")</f>
        <v>ne</v>
      </c>
    </row>
    <row r="4556" spans="2:71" x14ac:dyDescent="0.2">
      <c r="B4556" s="54" t="e">
        <f>VLOOKUP(E4556,'VPS1'!$J$10:$J$29,1,FALSE)</f>
        <v>#N/A</v>
      </c>
      <c r="C4556" s="131" t="str">
        <f t="shared" ref="C4556:C4619" si="999">LEFT(E4556,4)</f>
        <v/>
      </c>
      <c r="D4556" s="132"/>
      <c r="E4556" s="132"/>
      <c r="F4556" s="55"/>
      <c r="G4556" s="132"/>
      <c r="H4556" s="132"/>
      <c r="I4556" s="132"/>
      <c r="J4556" s="132"/>
      <c r="K4556" s="132"/>
      <c r="L4556" s="133"/>
      <c r="M4556" s="134"/>
      <c r="N4556" s="132"/>
      <c r="O4556" s="132"/>
      <c r="P4556" s="134" t="str">
        <f t="shared" ref="P4556:Q4619" si="1000">IF($N4556="fizinis asmuo","užpildykite","nepildyti")</f>
        <v>nepildyti</v>
      </c>
      <c r="Q4556" s="135" t="str">
        <f t="shared" si="1000"/>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4"/>
        <v>0</v>
      </c>
      <c r="BH4556" s="54">
        <f t="shared" ref="BH4556:BH4619" si="1001">IF($AF4556&gt;0,YEAR($AF4556),)</f>
        <v>0</v>
      </c>
      <c r="BI4556" s="54">
        <f t="shared" si="996"/>
        <v>0</v>
      </c>
      <c r="BJ4556" s="54">
        <f t="shared" si="995"/>
        <v>0</v>
      </c>
      <c r="BK4556" s="54">
        <f t="shared" si="997"/>
        <v>0</v>
      </c>
      <c r="BL4556" s="54">
        <f t="shared" ref="BL4556:BL4619" si="1002">IF($AK4556&gt;0,$AK4556,)</f>
        <v>0</v>
      </c>
      <c r="BM4556" s="54">
        <f t="shared" ref="BM4556:BM4619" si="1003">IF($AL4556&gt;0,$AL4556,)</f>
        <v>0</v>
      </c>
      <c r="BN4556" s="54" t="str">
        <f t="shared" ref="BN4556:BN4619" si="1004">IF(BH4556&gt;0,"taip","ne")</f>
        <v>ne</v>
      </c>
      <c r="BO4556" s="54" t="str">
        <f t="shared" ref="BO4556:BP4619" si="1005">IF(BI4556&gt;0,"taip","ne")</f>
        <v>ne</v>
      </c>
      <c r="BP4556" s="54" t="str">
        <f t="shared" si="1005"/>
        <v>ne</v>
      </c>
      <c r="BQ4556" s="54" t="str">
        <f t="shared" ref="BQ4556:BQ4619" si="1006">IF(BL4556&gt;0,"taip","ne")</f>
        <v>ne</v>
      </c>
      <c r="BR4556" s="54" t="str">
        <f t="shared" ref="BR4556:BR4619" si="1007">IF(BM4556&gt;0,"taip","ne")</f>
        <v>ne</v>
      </c>
      <c r="BS4556" s="54" t="str">
        <f t="shared" si="998"/>
        <v>ne</v>
      </c>
    </row>
    <row r="4557" spans="2:71" x14ac:dyDescent="0.2">
      <c r="B4557" s="54" t="e">
        <f>VLOOKUP(E4557,'VPS1'!$J$10:$J$29,1,FALSE)</f>
        <v>#N/A</v>
      </c>
      <c r="C4557" s="131" t="str">
        <f t="shared" si="999"/>
        <v/>
      </c>
      <c r="D4557" s="132"/>
      <c r="E4557" s="132"/>
      <c r="F4557" s="55"/>
      <c r="G4557" s="132"/>
      <c r="H4557" s="132"/>
      <c r="I4557" s="132"/>
      <c r="J4557" s="132"/>
      <c r="K4557" s="132"/>
      <c r="L4557" s="133"/>
      <c r="M4557" s="134"/>
      <c r="N4557" s="132"/>
      <c r="O4557" s="132"/>
      <c r="P4557" s="134" t="str">
        <f t="shared" si="1000"/>
        <v>nepildyti</v>
      </c>
      <c r="Q4557" s="135" t="str">
        <f t="shared" si="1000"/>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4"/>
        <v>0</v>
      </c>
      <c r="BH4557" s="54">
        <f t="shared" si="1001"/>
        <v>0</v>
      </c>
      <c r="BI4557" s="54">
        <f t="shared" si="996"/>
        <v>0</v>
      </c>
      <c r="BJ4557" s="54">
        <f t="shared" si="995"/>
        <v>0</v>
      </c>
      <c r="BK4557" s="54">
        <f t="shared" si="997"/>
        <v>0</v>
      </c>
      <c r="BL4557" s="54">
        <f t="shared" si="1002"/>
        <v>0</v>
      </c>
      <c r="BM4557" s="54">
        <f t="shared" si="1003"/>
        <v>0</v>
      </c>
      <c r="BN4557" s="54" t="str">
        <f t="shared" si="1004"/>
        <v>ne</v>
      </c>
      <c r="BO4557" s="54" t="str">
        <f t="shared" si="1005"/>
        <v>ne</v>
      </c>
      <c r="BP4557" s="54" t="str">
        <f t="shared" si="1005"/>
        <v>ne</v>
      </c>
      <c r="BQ4557" s="54" t="str">
        <f t="shared" si="1006"/>
        <v>ne</v>
      </c>
      <c r="BR4557" s="54" t="str">
        <f t="shared" si="1007"/>
        <v>ne</v>
      </c>
      <c r="BS4557" s="54" t="str">
        <f t="shared" si="998"/>
        <v>ne</v>
      </c>
    </row>
    <row r="4558" spans="2:71" x14ac:dyDescent="0.2">
      <c r="B4558" s="54" t="e">
        <f>VLOOKUP(E4558,'VPS1'!$J$10:$J$29,1,FALSE)</f>
        <v>#N/A</v>
      </c>
      <c r="C4558" s="131" t="str">
        <f t="shared" si="999"/>
        <v/>
      </c>
      <c r="D4558" s="132"/>
      <c r="E4558" s="132"/>
      <c r="F4558" s="55"/>
      <c r="G4558" s="132"/>
      <c r="H4558" s="132"/>
      <c r="I4558" s="132"/>
      <c r="J4558" s="132"/>
      <c r="K4558" s="132"/>
      <c r="L4558" s="133"/>
      <c r="M4558" s="134"/>
      <c r="N4558" s="132"/>
      <c r="O4558" s="132"/>
      <c r="P4558" s="134" t="str">
        <f t="shared" si="1000"/>
        <v>nepildyti</v>
      </c>
      <c r="Q4558" s="135" t="str">
        <f t="shared" si="1000"/>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4"/>
        <v>0</v>
      </c>
      <c r="BH4558" s="54">
        <f t="shared" si="1001"/>
        <v>0</v>
      </c>
      <c r="BI4558" s="54">
        <f t="shared" si="996"/>
        <v>0</v>
      </c>
      <c r="BJ4558" s="54">
        <f t="shared" si="995"/>
        <v>0</v>
      </c>
      <c r="BK4558" s="54">
        <f t="shared" si="997"/>
        <v>0</v>
      </c>
      <c r="BL4558" s="54">
        <f t="shared" si="1002"/>
        <v>0</v>
      </c>
      <c r="BM4558" s="54">
        <f t="shared" si="1003"/>
        <v>0</v>
      </c>
      <c r="BN4558" s="54" t="str">
        <f t="shared" si="1004"/>
        <v>ne</v>
      </c>
      <c r="BO4558" s="54" t="str">
        <f t="shared" si="1005"/>
        <v>ne</v>
      </c>
      <c r="BP4558" s="54" t="str">
        <f t="shared" si="1005"/>
        <v>ne</v>
      </c>
      <c r="BQ4558" s="54" t="str">
        <f t="shared" si="1006"/>
        <v>ne</v>
      </c>
      <c r="BR4558" s="54" t="str">
        <f t="shared" si="1007"/>
        <v>ne</v>
      </c>
      <c r="BS4558" s="54" t="str">
        <f t="shared" si="998"/>
        <v>ne</v>
      </c>
    </row>
    <row r="4559" spans="2:71" x14ac:dyDescent="0.2">
      <c r="B4559" s="54" t="e">
        <f>VLOOKUP(E4559,'VPS1'!$J$10:$J$29,1,FALSE)</f>
        <v>#N/A</v>
      </c>
      <c r="C4559" s="131" t="str">
        <f t="shared" si="999"/>
        <v/>
      </c>
      <c r="D4559" s="132"/>
      <c r="E4559" s="132"/>
      <c r="F4559" s="55"/>
      <c r="G4559" s="132"/>
      <c r="H4559" s="132"/>
      <c r="I4559" s="132"/>
      <c r="J4559" s="132"/>
      <c r="K4559" s="132"/>
      <c r="L4559" s="133"/>
      <c r="M4559" s="134"/>
      <c r="N4559" s="132"/>
      <c r="O4559" s="132"/>
      <c r="P4559" s="134" t="str">
        <f t="shared" si="1000"/>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4"/>
        <v>0</v>
      </c>
      <c r="BH4559" s="54">
        <f t="shared" si="1001"/>
        <v>0</v>
      </c>
      <c r="BI4559" s="54">
        <f t="shared" si="996"/>
        <v>0</v>
      </c>
      <c r="BJ4559" s="54">
        <f t="shared" si="995"/>
        <v>0</v>
      </c>
      <c r="BK4559" s="54">
        <f t="shared" si="997"/>
        <v>0</v>
      </c>
      <c r="BL4559" s="54">
        <f t="shared" si="1002"/>
        <v>0</v>
      </c>
      <c r="BM4559" s="54">
        <f t="shared" si="1003"/>
        <v>0</v>
      </c>
      <c r="BN4559" s="54" t="str">
        <f t="shared" si="1004"/>
        <v>ne</v>
      </c>
      <c r="BO4559" s="54" t="str">
        <f t="shared" si="1005"/>
        <v>ne</v>
      </c>
      <c r="BP4559" s="54" t="str">
        <f t="shared" si="1005"/>
        <v>ne</v>
      </c>
      <c r="BQ4559" s="54" t="str">
        <f t="shared" si="1006"/>
        <v>ne</v>
      </c>
      <c r="BR4559" s="54" t="str">
        <f t="shared" si="1007"/>
        <v>ne</v>
      </c>
      <c r="BS4559" s="54" t="str">
        <f t="shared" si="998"/>
        <v>ne</v>
      </c>
    </row>
    <row r="4560" spans="2:71" x14ac:dyDescent="0.2">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ref="BG4567:BG4630" si="1008">IF($F4567&gt;0,YEAR($F4567),)</f>
        <v>0</v>
      </c>
      <c r="BH4567" s="54">
        <f t="shared" si="1001"/>
        <v>0</v>
      </c>
      <c r="BI4567" s="54">
        <f t="shared" si="996"/>
        <v>0</v>
      </c>
      <c r="BJ4567" s="54">
        <f t="shared" ref="BJ4567:BJ4630" si="1009">IF($AI4567&gt;0,YEAR($AI4567),)</f>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1008"/>
        <v>0</v>
      </c>
      <c r="BH4568" s="54">
        <f t="shared" si="1001"/>
        <v>0</v>
      </c>
      <c r="BI4568" s="54">
        <f t="shared" si="996"/>
        <v>0</v>
      </c>
      <c r="BJ4568" s="54">
        <f t="shared" si="1009"/>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1008"/>
        <v>0</v>
      </c>
      <c r="BH4569" s="54">
        <f t="shared" si="1001"/>
        <v>0</v>
      </c>
      <c r="BI4569" s="54">
        <f t="shared" si="996"/>
        <v>0</v>
      </c>
      <c r="BJ4569" s="54">
        <f t="shared" si="1009"/>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si="1008"/>
        <v>0</v>
      </c>
      <c r="BH4570" s="54">
        <f t="shared" si="1001"/>
        <v>0</v>
      </c>
      <c r="BI4570" s="54">
        <f t="shared" si="996"/>
        <v>0</v>
      </c>
      <c r="BJ4570" s="54">
        <f t="shared" si="1009"/>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8"/>
        <v>0</v>
      </c>
      <c r="BH4619" s="54">
        <f t="shared" si="1001"/>
        <v>0</v>
      </c>
      <c r="BI4619" s="54">
        <f t="shared" ref="BI4619:BI4682" si="1010">IF($AH4619&gt;0,YEAR($AH4619),)</f>
        <v>0</v>
      </c>
      <c r="BJ4619" s="54">
        <f t="shared" si="1009"/>
        <v>0</v>
      </c>
      <c r="BK4619" s="54">
        <f t="shared" ref="BK4619:BK4682" si="1011">IF($AJ4619&gt;0,YEAR($AJ4619),)</f>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ref="BS4619:BS4682" si="1012">IF(BK4619&gt;0,"taip","ne")</f>
        <v>ne</v>
      </c>
    </row>
    <row r="4620" spans="2:71" x14ac:dyDescent="0.2">
      <c r="B4620" s="54" t="e">
        <f>VLOOKUP(E4620,'VPS1'!$J$10:$J$29,1,FALSE)</f>
        <v>#N/A</v>
      </c>
      <c r="C4620" s="131" t="str">
        <f t="shared" ref="C4620:C4683" si="1013">LEFT(E4620,4)</f>
        <v/>
      </c>
      <c r="D4620" s="132"/>
      <c r="E4620" s="132"/>
      <c r="F4620" s="55"/>
      <c r="G4620" s="132"/>
      <c r="H4620" s="132"/>
      <c r="I4620" s="132"/>
      <c r="J4620" s="132"/>
      <c r="K4620" s="132"/>
      <c r="L4620" s="133"/>
      <c r="M4620" s="134"/>
      <c r="N4620" s="132"/>
      <c r="O4620" s="132"/>
      <c r="P4620" s="134" t="str">
        <f t="shared" ref="P4620:Q4683" si="1014">IF($N4620="fizinis asmuo","užpildykite","nepildyti")</f>
        <v>nepildyti</v>
      </c>
      <c r="Q4620" s="135" t="str">
        <f t="shared" si="1014"/>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8"/>
        <v>0</v>
      </c>
      <c r="BH4620" s="54">
        <f t="shared" ref="BH4620:BH4683" si="1015">IF($AF4620&gt;0,YEAR($AF4620),)</f>
        <v>0</v>
      </c>
      <c r="BI4620" s="54">
        <f t="shared" si="1010"/>
        <v>0</v>
      </c>
      <c r="BJ4620" s="54">
        <f t="shared" si="1009"/>
        <v>0</v>
      </c>
      <c r="BK4620" s="54">
        <f t="shared" si="1011"/>
        <v>0</v>
      </c>
      <c r="BL4620" s="54">
        <f t="shared" ref="BL4620:BL4683" si="1016">IF($AK4620&gt;0,$AK4620,)</f>
        <v>0</v>
      </c>
      <c r="BM4620" s="54">
        <f t="shared" ref="BM4620:BM4683" si="1017">IF($AL4620&gt;0,$AL4620,)</f>
        <v>0</v>
      </c>
      <c r="BN4620" s="54" t="str">
        <f t="shared" ref="BN4620:BN4683" si="1018">IF(BH4620&gt;0,"taip","ne")</f>
        <v>ne</v>
      </c>
      <c r="BO4620" s="54" t="str">
        <f t="shared" ref="BO4620:BP4683" si="1019">IF(BI4620&gt;0,"taip","ne")</f>
        <v>ne</v>
      </c>
      <c r="BP4620" s="54" t="str">
        <f t="shared" si="1019"/>
        <v>ne</v>
      </c>
      <c r="BQ4620" s="54" t="str">
        <f t="shared" ref="BQ4620:BQ4683" si="1020">IF(BL4620&gt;0,"taip","ne")</f>
        <v>ne</v>
      </c>
      <c r="BR4620" s="54" t="str">
        <f t="shared" ref="BR4620:BR4683" si="1021">IF(BM4620&gt;0,"taip","ne")</f>
        <v>ne</v>
      </c>
      <c r="BS4620" s="54" t="str">
        <f t="shared" si="1012"/>
        <v>ne</v>
      </c>
    </row>
    <row r="4621" spans="2:71" x14ac:dyDescent="0.2">
      <c r="B4621" s="54" t="e">
        <f>VLOOKUP(E4621,'VPS1'!$J$10:$J$29,1,FALSE)</f>
        <v>#N/A</v>
      </c>
      <c r="C4621" s="131" t="str">
        <f t="shared" si="1013"/>
        <v/>
      </c>
      <c r="D4621" s="132"/>
      <c r="E4621" s="132"/>
      <c r="F4621" s="55"/>
      <c r="G4621" s="132"/>
      <c r="H4621" s="132"/>
      <c r="I4621" s="132"/>
      <c r="J4621" s="132"/>
      <c r="K4621" s="132"/>
      <c r="L4621" s="133"/>
      <c r="M4621" s="134"/>
      <c r="N4621" s="132"/>
      <c r="O4621" s="132"/>
      <c r="P4621" s="134" t="str">
        <f t="shared" si="1014"/>
        <v>nepildyti</v>
      </c>
      <c r="Q4621" s="135" t="str">
        <f t="shared" si="1014"/>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8"/>
        <v>0</v>
      </c>
      <c r="BH4621" s="54">
        <f t="shared" si="1015"/>
        <v>0</v>
      </c>
      <c r="BI4621" s="54">
        <f t="shared" si="1010"/>
        <v>0</v>
      </c>
      <c r="BJ4621" s="54">
        <f t="shared" si="1009"/>
        <v>0</v>
      </c>
      <c r="BK4621" s="54">
        <f t="shared" si="1011"/>
        <v>0</v>
      </c>
      <c r="BL4621" s="54">
        <f t="shared" si="1016"/>
        <v>0</v>
      </c>
      <c r="BM4621" s="54">
        <f t="shared" si="1017"/>
        <v>0</v>
      </c>
      <c r="BN4621" s="54" t="str">
        <f t="shared" si="1018"/>
        <v>ne</v>
      </c>
      <c r="BO4621" s="54" t="str">
        <f t="shared" si="1019"/>
        <v>ne</v>
      </c>
      <c r="BP4621" s="54" t="str">
        <f t="shared" si="1019"/>
        <v>ne</v>
      </c>
      <c r="BQ4621" s="54" t="str">
        <f t="shared" si="1020"/>
        <v>ne</v>
      </c>
      <c r="BR4621" s="54" t="str">
        <f t="shared" si="1021"/>
        <v>ne</v>
      </c>
      <c r="BS4621" s="54" t="str">
        <f t="shared" si="1012"/>
        <v>ne</v>
      </c>
    </row>
    <row r="4622" spans="2:71" x14ac:dyDescent="0.2">
      <c r="B4622" s="54" t="e">
        <f>VLOOKUP(E4622,'VPS1'!$J$10:$J$29,1,FALSE)</f>
        <v>#N/A</v>
      </c>
      <c r="C4622" s="131" t="str">
        <f t="shared" si="1013"/>
        <v/>
      </c>
      <c r="D4622" s="132"/>
      <c r="E4622" s="132"/>
      <c r="F4622" s="55"/>
      <c r="G4622" s="132"/>
      <c r="H4622" s="132"/>
      <c r="I4622" s="132"/>
      <c r="J4622" s="132"/>
      <c r="K4622" s="132"/>
      <c r="L4622" s="133"/>
      <c r="M4622" s="134"/>
      <c r="N4622" s="132"/>
      <c r="O4622" s="132"/>
      <c r="P4622" s="134" t="str">
        <f t="shared" si="1014"/>
        <v>nepildyti</v>
      </c>
      <c r="Q4622" s="135" t="str">
        <f t="shared" si="1014"/>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8"/>
        <v>0</v>
      </c>
      <c r="BH4622" s="54">
        <f t="shared" si="1015"/>
        <v>0</v>
      </c>
      <c r="BI4622" s="54">
        <f t="shared" si="1010"/>
        <v>0</v>
      </c>
      <c r="BJ4622" s="54">
        <f t="shared" si="1009"/>
        <v>0</v>
      </c>
      <c r="BK4622" s="54">
        <f t="shared" si="1011"/>
        <v>0</v>
      </c>
      <c r="BL4622" s="54">
        <f t="shared" si="1016"/>
        <v>0</v>
      </c>
      <c r="BM4622" s="54">
        <f t="shared" si="1017"/>
        <v>0</v>
      </c>
      <c r="BN4622" s="54" t="str">
        <f t="shared" si="1018"/>
        <v>ne</v>
      </c>
      <c r="BO4622" s="54" t="str">
        <f t="shared" si="1019"/>
        <v>ne</v>
      </c>
      <c r="BP4622" s="54" t="str">
        <f t="shared" si="1019"/>
        <v>ne</v>
      </c>
      <c r="BQ4622" s="54" t="str">
        <f t="shared" si="1020"/>
        <v>ne</v>
      </c>
      <c r="BR4622" s="54" t="str">
        <f t="shared" si="1021"/>
        <v>ne</v>
      </c>
      <c r="BS4622" s="54" t="str">
        <f t="shared" si="1012"/>
        <v>ne</v>
      </c>
    </row>
    <row r="4623" spans="2:71" x14ac:dyDescent="0.2">
      <c r="B4623" s="54" t="e">
        <f>VLOOKUP(E4623,'VPS1'!$J$10:$J$29,1,FALSE)</f>
        <v>#N/A</v>
      </c>
      <c r="C4623" s="131" t="str">
        <f t="shared" si="1013"/>
        <v/>
      </c>
      <c r="D4623" s="132"/>
      <c r="E4623" s="132"/>
      <c r="F4623" s="55"/>
      <c r="G4623" s="132"/>
      <c r="H4623" s="132"/>
      <c r="I4623" s="132"/>
      <c r="J4623" s="132"/>
      <c r="K4623" s="132"/>
      <c r="L4623" s="133"/>
      <c r="M4623" s="134"/>
      <c r="N4623" s="132"/>
      <c r="O4623" s="132"/>
      <c r="P4623" s="134" t="str">
        <f t="shared" si="1014"/>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8"/>
        <v>0</v>
      </c>
      <c r="BH4623" s="54">
        <f t="shared" si="1015"/>
        <v>0</v>
      </c>
      <c r="BI4623" s="54">
        <f t="shared" si="1010"/>
        <v>0</v>
      </c>
      <c r="BJ4623" s="54">
        <f t="shared" si="1009"/>
        <v>0</v>
      </c>
      <c r="BK4623" s="54">
        <f t="shared" si="1011"/>
        <v>0</v>
      </c>
      <c r="BL4623" s="54">
        <f t="shared" si="1016"/>
        <v>0</v>
      </c>
      <c r="BM4623" s="54">
        <f t="shared" si="1017"/>
        <v>0</v>
      </c>
      <c r="BN4623" s="54" t="str">
        <f t="shared" si="1018"/>
        <v>ne</v>
      </c>
      <c r="BO4623" s="54" t="str">
        <f t="shared" si="1019"/>
        <v>ne</v>
      </c>
      <c r="BP4623" s="54" t="str">
        <f t="shared" si="1019"/>
        <v>ne</v>
      </c>
      <c r="BQ4623" s="54" t="str">
        <f t="shared" si="1020"/>
        <v>ne</v>
      </c>
      <c r="BR4623" s="54" t="str">
        <f t="shared" si="1021"/>
        <v>ne</v>
      </c>
      <c r="BS4623" s="54" t="str">
        <f t="shared" si="1012"/>
        <v>ne</v>
      </c>
    </row>
    <row r="4624" spans="2:71" x14ac:dyDescent="0.2">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ref="BG4631:BG4694" si="1022">IF($F4631&gt;0,YEAR($F4631),)</f>
        <v>0</v>
      </c>
      <c r="BH4631" s="54">
        <f t="shared" si="1015"/>
        <v>0</v>
      </c>
      <c r="BI4631" s="54">
        <f t="shared" si="1010"/>
        <v>0</v>
      </c>
      <c r="BJ4631" s="54">
        <f t="shared" ref="BJ4631:BJ4694" si="1023">IF($AI4631&gt;0,YEAR($AI4631),)</f>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22"/>
        <v>0</v>
      </c>
      <c r="BH4632" s="54">
        <f t="shared" si="1015"/>
        <v>0</v>
      </c>
      <c r="BI4632" s="54">
        <f t="shared" si="1010"/>
        <v>0</v>
      </c>
      <c r="BJ4632" s="54">
        <f t="shared" si="1023"/>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22"/>
        <v>0</v>
      </c>
      <c r="BH4633" s="54">
        <f t="shared" si="1015"/>
        <v>0</v>
      </c>
      <c r="BI4633" s="54">
        <f t="shared" si="1010"/>
        <v>0</v>
      </c>
      <c r="BJ4633" s="54">
        <f t="shared" si="1023"/>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si="1022"/>
        <v>0</v>
      </c>
      <c r="BH4634" s="54">
        <f t="shared" si="1015"/>
        <v>0</v>
      </c>
      <c r="BI4634" s="54">
        <f t="shared" si="1010"/>
        <v>0</v>
      </c>
      <c r="BJ4634" s="54">
        <f t="shared" si="1023"/>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2"/>
        <v>0</v>
      </c>
      <c r="BH4683" s="54">
        <f t="shared" si="1015"/>
        <v>0</v>
      </c>
      <c r="BI4683" s="54">
        <f t="shared" ref="BI4683:BI4746" si="1024">IF($AH4683&gt;0,YEAR($AH4683),)</f>
        <v>0</v>
      </c>
      <c r="BJ4683" s="54">
        <f t="shared" si="1023"/>
        <v>0</v>
      </c>
      <c r="BK4683" s="54">
        <f t="shared" ref="BK4683:BK4746" si="1025">IF($AJ4683&gt;0,YEAR($AJ4683),)</f>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ref="BS4683:BS4746" si="1026">IF(BK4683&gt;0,"taip","ne")</f>
        <v>ne</v>
      </c>
    </row>
    <row r="4684" spans="2:71" x14ac:dyDescent="0.2">
      <c r="B4684" s="54" t="e">
        <f>VLOOKUP(E4684,'VPS1'!$J$10:$J$29,1,FALSE)</f>
        <v>#N/A</v>
      </c>
      <c r="C4684" s="131" t="str">
        <f t="shared" ref="C4684:C4747" si="1027">LEFT(E4684,4)</f>
        <v/>
      </c>
      <c r="D4684" s="132"/>
      <c r="E4684" s="132"/>
      <c r="F4684" s="55"/>
      <c r="G4684" s="132"/>
      <c r="H4684" s="132"/>
      <c r="I4684" s="132"/>
      <c r="J4684" s="132"/>
      <c r="K4684" s="132"/>
      <c r="L4684" s="133"/>
      <c r="M4684" s="134"/>
      <c r="N4684" s="132"/>
      <c r="O4684" s="132"/>
      <c r="P4684" s="134" t="str">
        <f t="shared" ref="P4684:Q4747" si="1028">IF($N4684="fizinis asmuo","užpildykite","nepildyti")</f>
        <v>nepildyti</v>
      </c>
      <c r="Q4684" s="135" t="str">
        <f t="shared" si="1028"/>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2"/>
        <v>0</v>
      </c>
      <c r="BH4684" s="54">
        <f t="shared" ref="BH4684:BH4747" si="1029">IF($AF4684&gt;0,YEAR($AF4684),)</f>
        <v>0</v>
      </c>
      <c r="BI4684" s="54">
        <f t="shared" si="1024"/>
        <v>0</v>
      </c>
      <c r="BJ4684" s="54">
        <f t="shared" si="1023"/>
        <v>0</v>
      </c>
      <c r="BK4684" s="54">
        <f t="shared" si="1025"/>
        <v>0</v>
      </c>
      <c r="BL4684" s="54">
        <f t="shared" ref="BL4684:BL4747" si="1030">IF($AK4684&gt;0,$AK4684,)</f>
        <v>0</v>
      </c>
      <c r="BM4684" s="54">
        <f t="shared" ref="BM4684:BM4747" si="1031">IF($AL4684&gt;0,$AL4684,)</f>
        <v>0</v>
      </c>
      <c r="BN4684" s="54" t="str">
        <f t="shared" ref="BN4684:BN4747" si="1032">IF(BH4684&gt;0,"taip","ne")</f>
        <v>ne</v>
      </c>
      <c r="BO4684" s="54" t="str">
        <f t="shared" ref="BO4684:BP4747" si="1033">IF(BI4684&gt;0,"taip","ne")</f>
        <v>ne</v>
      </c>
      <c r="BP4684" s="54" t="str">
        <f t="shared" si="1033"/>
        <v>ne</v>
      </c>
      <c r="BQ4684" s="54" t="str">
        <f t="shared" ref="BQ4684:BQ4747" si="1034">IF(BL4684&gt;0,"taip","ne")</f>
        <v>ne</v>
      </c>
      <c r="BR4684" s="54" t="str">
        <f t="shared" ref="BR4684:BR4747" si="1035">IF(BM4684&gt;0,"taip","ne")</f>
        <v>ne</v>
      </c>
      <c r="BS4684" s="54" t="str">
        <f t="shared" si="1026"/>
        <v>ne</v>
      </c>
    </row>
    <row r="4685" spans="2:71" x14ac:dyDescent="0.2">
      <c r="B4685" s="54" t="e">
        <f>VLOOKUP(E4685,'VPS1'!$J$10:$J$29,1,FALSE)</f>
        <v>#N/A</v>
      </c>
      <c r="C4685" s="131" t="str">
        <f t="shared" si="1027"/>
        <v/>
      </c>
      <c r="D4685" s="132"/>
      <c r="E4685" s="132"/>
      <c r="F4685" s="55"/>
      <c r="G4685" s="132"/>
      <c r="H4685" s="132"/>
      <c r="I4685" s="132"/>
      <c r="J4685" s="132"/>
      <c r="K4685" s="132"/>
      <c r="L4685" s="133"/>
      <c r="M4685" s="134"/>
      <c r="N4685" s="132"/>
      <c r="O4685" s="132"/>
      <c r="P4685" s="134" t="str">
        <f t="shared" si="1028"/>
        <v>nepildyti</v>
      </c>
      <c r="Q4685" s="135" t="str">
        <f t="shared" si="1028"/>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2"/>
        <v>0</v>
      </c>
      <c r="BH4685" s="54">
        <f t="shared" si="1029"/>
        <v>0</v>
      </c>
      <c r="BI4685" s="54">
        <f t="shared" si="1024"/>
        <v>0</v>
      </c>
      <c r="BJ4685" s="54">
        <f t="shared" si="1023"/>
        <v>0</v>
      </c>
      <c r="BK4685" s="54">
        <f t="shared" si="1025"/>
        <v>0</v>
      </c>
      <c r="BL4685" s="54">
        <f t="shared" si="1030"/>
        <v>0</v>
      </c>
      <c r="BM4685" s="54">
        <f t="shared" si="1031"/>
        <v>0</v>
      </c>
      <c r="BN4685" s="54" t="str">
        <f t="shared" si="1032"/>
        <v>ne</v>
      </c>
      <c r="BO4685" s="54" t="str">
        <f t="shared" si="1033"/>
        <v>ne</v>
      </c>
      <c r="BP4685" s="54" t="str">
        <f t="shared" si="1033"/>
        <v>ne</v>
      </c>
      <c r="BQ4685" s="54" t="str">
        <f t="shared" si="1034"/>
        <v>ne</v>
      </c>
      <c r="BR4685" s="54" t="str">
        <f t="shared" si="1035"/>
        <v>ne</v>
      </c>
      <c r="BS4685" s="54" t="str">
        <f t="shared" si="1026"/>
        <v>ne</v>
      </c>
    </row>
    <row r="4686" spans="2:71" x14ac:dyDescent="0.2">
      <c r="B4686" s="54" t="e">
        <f>VLOOKUP(E4686,'VPS1'!$J$10:$J$29,1,FALSE)</f>
        <v>#N/A</v>
      </c>
      <c r="C4686" s="131" t="str">
        <f t="shared" si="1027"/>
        <v/>
      </c>
      <c r="D4686" s="132"/>
      <c r="E4686" s="132"/>
      <c r="F4686" s="55"/>
      <c r="G4686" s="132"/>
      <c r="H4686" s="132"/>
      <c r="I4686" s="132"/>
      <c r="J4686" s="132"/>
      <c r="K4686" s="132"/>
      <c r="L4686" s="133"/>
      <c r="M4686" s="134"/>
      <c r="N4686" s="132"/>
      <c r="O4686" s="132"/>
      <c r="P4686" s="134" t="str">
        <f t="shared" si="1028"/>
        <v>nepildyti</v>
      </c>
      <c r="Q4686" s="135" t="str">
        <f t="shared" si="1028"/>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2"/>
        <v>0</v>
      </c>
      <c r="BH4686" s="54">
        <f t="shared" si="1029"/>
        <v>0</v>
      </c>
      <c r="BI4686" s="54">
        <f t="shared" si="1024"/>
        <v>0</v>
      </c>
      <c r="BJ4686" s="54">
        <f t="shared" si="1023"/>
        <v>0</v>
      </c>
      <c r="BK4686" s="54">
        <f t="shared" si="1025"/>
        <v>0</v>
      </c>
      <c r="BL4686" s="54">
        <f t="shared" si="1030"/>
        <v>0</v>
      </c>
      <c r="BM4686" s="54">
        <f t="shared" si="1031"/>
        <v>0</v>
      </c>
      <c r="BN4686" s="54" t="str">
        <f t="shared" si="1032"/>
        <v>ne</v>
      </c>
      <c r="BO4686" s="54" t="str">
        <f t="shared" si="1033"/>
        <v>ne</v>
      </c>
      <c r="BP4686" s="54" t="str">
        <f t="shared" si="1033"/>
        <v>ne</v>
      </c>
      <c r="BQ4686" s="54" t="str">
        <f t="shared" si="1034"/>
        <v>ne</v>
      </c>
      <c r="BR4686" s="54" t="str">
        <f t="shared" si="1035"/>
        <v>ne</v>
      </c>
      <c r="BS4686" s="54" t="str">
        <f t="shared" si="1026"/>
        <v>ne</v>
      </c>
    </row>
    <row r="4687" spans="2:71" x14ac:dyDescent="0.2">
      <c r="B4687" s="54" t="e">
        <f>VLOOKUP(E4687,'VPS1'!$J$10:$J$29,1,FALSE)</f>
        <v>#N/A</v>
      </c>
      <c r="C4687" s="131" t="str">
        <f t="shared" si="1027"/>
        <v/>
      </c>
      <c r="D4687" s="132"/>
      <c r="E4687" s="132"/>
      <c r="F4687" s="55"/>
      <c r="G4687" s="132"/>
      <c r="H4687" s="132"/>
      <c r="I4687" s="132"/>
      <c r="J4687" s="132"/>
      <c r="K4687" s="132"/>
      <c r="L4687" s="133"/>
      <c r="M4687" s="134"/>
      <c r="N4687" s="132"/>
      <c r="O4687" s="132"/>
      <c r="P4687" s="134" t="str">
        <f t="shared" si="1028"/>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2"/>
        <v>0</v>
      </c>
      <c r="BH4687" s="54">
        <f t="shared" si="1029"/>
        <v>0</v>
      </c>
      <c r="BI4687" s="54">
        <f t="shared" si="1024"/>
        <v>0</v>
      </c>
      <c r="BJ4687" s="54">
        <f t="shared" si="1023"/>
        <v>0</v>
      </c>
      <c r="BK4687" s="54">
        <f t="shared" si="1025"/>
        <v>0</v>
      </c>
      <c r="BL4687" s="54">
        <f t="shared" si="1030"/>
        <v>0</v>
      </c>
      <c r="BM4687" s="54">
        <f t="shared" si="1031"/>
        <v>0</v>
      </c>
      <c r="BN4687" s="54" t="str">
        <f t="shared" si="1032"/>
        <v>ne</v>
      </c>
      <c r="BO4687" s="54" t="str">
        <f t="shared" si="1033"/>
        <v>ne</v>
      </c>
      <c r="BP4687" s="54" t="str">
        <f t="shared" si="1033"/>
        <v>ne</v>
      </c>
      <c r="BQ4687" s="54" t="str">
        <f t="shared" si="1034"/>
        <v>ne</v>
      </c>
      <c r="BR4687" s="54" t="str">
        <f t="shared" si="1035"/>
        <v>ne</v>
      </c>
      <c r="BS4687" s="54" t="str">
        <f t="shared" si="1026"/>
        <v>ne</v>
      </c>
    </row>
    <row r="4688" spans="2:71" x14ac:dyDescent="0.2">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ref="BG4695:BG4758" si="1036">IF($F4695&gt;0,YEAR($F4695),)</f>
        <v>0</v>
      </c>
      <c r="BH4695" s="54">
        <f t="shared" si="1029"/>
        <v>0</v>
      </c>
      <c r="BI4695" s="54">
        <f t="shared" si="1024"/>
        <v>0</v>
      </c>
      <c r="BJ4695" s="54">
        <f t="shared" ref="BJ4695:BJ4758" si="1037">IF($AI4695&gt;0,YEAR($AI4695),)</f>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36"/>
        <v>0</v>
      </c>
      <c r="BH4696" s="54">
        <f t="shared" si="1029"/>
        <v>0</v>
      </c>
      <c r="BI4696" s="54">
        <f t="shared" si="1024"/>
        <v>0</v>
      </c>
      <c r="BJ4696" s="54">
        <f t="shared" si="1037"/>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36"/>
        <v>0</v>
      </c>
      <c r="BH4697" s="54">
        <f t="shared" si="1029"/>
        <v>0</v>
      </c>
      <c r="BI4697" s="54">
        <f t="shared" si="1024"/>
        <v>0</v>
      </c>
      <c r="BJ4697" s="54">
        <f t="shared" si="1037"/>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si="1036"/>
        <v>0</v>
      </c>
      <c r="BH4698" s="54">
        <f t="shared" si="1029"/>
        <v>0</v>
      </c>
      <c r="BI4698" s="54">
        <f t="shared" si="1024"/>
        <v>0</v>
      </c>
      <c r="BJ4698" s="54">
        <f t="shared" si="1037"/>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6"/>
        <v>0</v>
      </c>
      <c r="BH4747" s="54">
        <f t="shared" si="1029"/>
        <v>0</v>
      </c>
      <c r="BI4747" s="54">
        <f t="shared" ref="BI4747:BI4810" si="1038">IF($AH4747&gt;0,YEAR($AH4747),)</f>
        <v>0</v>
      </c>
      <c r="BJ4747" s="54">
        <f t="shared" si="1037"/>
        <v>0</v>
      </c>
      <c r="BK4747" s="54">
        <f t="shared" ref="BK4747:BK4810" si="1039">IF($AJ4747&gt;0,YEAR($AJ4747),)</f>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ref="BS4747:BS4810" si="1040">IF(BK4747&gt;0,"taip","ne")</f>
        <v>ne</v>
      </c>
    </row>
    <row r="4748" spans="2:71" x14ac:dyDescent="0.2">
      <c r="B4748" s="54" t="e">
        <f>VLOOKUP(E4748,'VPS1'!$J$10:$J$29,1,FALSE)</f>
        <v>#N/A</v>
      </c>
      <c r="C4748" s="131" t="str">
        <f t="shared" ref="C4748:C4811" si="1041">LEFT(E4748,4)</f>
        <v/>
      </c>
      <c r="D4748" s="132"/>
      <c r="E4748" s="132"/>
      <c r="F4748" s="55"/>
      <c r="G4748" s="132"/>
      <c r="H4748" s="132"/>
      <c r="I4748" s="132"/>
      <c r="J4748" s="132"/>
      <c r="K4748" s="132"/>
      <c r="L4748" s="133"/>
      <c r="M4748" s="134"/>
      <c r="N4748" s="132"/>
      <c r="O4748" s="132"/>
      <c r="P4748" s="134" t="str">
        <f t="shared" ref="P4748:Q4811" si="1042">IF($N4748="fizinis asmuo","užpildykite","nepildyti")</f>
        <v>nepildyti</v>
      </c>
      <c r="Q4748" s="135" t="str">
        <f t="shared" si="1042"/>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6"/>
        <v>0</v>
      </c>
      <c r="BH4748" s="54">
        <f t="shared" ref="BH4748:BH4811" si="1043">IF($AF4748&gt;0,YEAR($AF4748),)</f>
        <v>0</v>
      </c>
      <c r="BI4748" s="54">
        <f t="shared" si="1038"/>
        <v>0</v>
      </c>
      <c r="BJ4748" s="54">
        <f t="shared" si="1037"/>
        <v>0</v>
      </c>
      <c r="BK4748" s="54">
        <f t="shared" si="1039"/>
        <v>0</v>
      </c>
      <c r="BL4748" s="54">
        <f t="shared" ref="BL4748:BL4811" si="1044">IF($AK4748&gt;0,$AK4748,)</f>
        <v>0</v>
      </c>
      <c r="BM4748" s="54">
        <f t="shared" ref="BM4748:BM4811" si="1045">IF($AL4748&gt;0,$AL4748,)</f>
        <v>0</v>
      </c>
      <c r="BN4748" s="54" t="str">
        <f t="shared" ref="BN4748:BN4811" si="1046">IF(BH4748&gt;0,"taip","ne")</f>
        <v>ne</v>
      </c>
      <c r="BO4748" s="54" t="str">
        <f t="shared" ref="BO4748:BP4811" si="1047">IF(BI4748&gt;0,"taip","ne")</f>
        <v>ne</v>
      </c>
      <c r="BP4748" s="54" t="str">
        <f t="shared" si="1047"/>
        <v>ne</v>
      </c>
      <c r="BQ4748" s="54" t="str">
        <f t="shared" ref="BQ4748:BQ4811" si="1048">IF(BL4748&gt;0,"taip","ne")</f>
        <v>ne</v>
      </c>
      <c r="BR4748" s="54" t="str">
        <f t="shared" ref="BR4748:BR4811" si="1049">IF(BM4748&gt;0,"taip","ne")</f>
        <v>ne</v>
      </c>
      <c r="BS4748" s="54" t="str">
        <f t="shared" si="1040"/>
        <v>ne</v>
      </c>
    </row>
    <row r="4749" spans="2:71" x14ac:dyDescent="0.2">
      <c r="B4749" s="54" t="e">
        <f>VLOOKUP(E4749,'VPS1'!$J$10:$J$29,1,FALSE)</f>
        <v>#N/A</v>
      </c>
      <c r="C4749" s="131" t="str">
        <f t="shared" si="1041"/>
        <v/>
      </c>
      <c r="D4749" s="132"/>
      <c r="E4749" s="132"/>
      <c r="F4749" s="55"/>
      <c r="G4749" s="132"/>
      <c r="H4749" s="132"/>
      <c r="I4749" s="132"/>
      <c r="J4749" s="132"/>
      <c r="K4749" s="132"/>
      <c r="L4749" s="133"/>
      <c r="M4749" s="134"/>
      <c r="N4749" s="132"/>
      <c r="O4749" s="132"/>
      <c r="P4749" s="134" t="str">
        <f t="shared" si="1042"/>
        <v>nepildyti</v>
      </c>
      <c r="Q4749" s="135" t="str">
        <f t="shared" si="1042"/>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6"/>
        <v>0</v>
      </c>
      <c r="BH4749" s="54">
        <f t="shared" si="1043"/>
        <v>0</v>
      </c>
      <c r="BI4749" s="54">
        <f t="shared" si="1038"/>
        <v>0</v>
      </c>
      <c r="BJ4749" s="54">
        <f t="shared" si="1037"/>
        <v>0</v>
      </c>
      <c r="BK4749" s="54">
        <f t="shared" si="1039"/>
        <v>0</v>
      </c>
      <c r="BL4749" s="54">
        <f t="shared" si="1044"/>
        <v>0</v>
      </c>
      <c r="BM4749" s="54">
        <f t="shared" si="1045"/>
        <v>0</v>
      </c>
      <c r="BN4749" s="54" t="str">
        <f t="shared" si="1046"/>
        <v>ne</v>
      </c>
      <c r="BO4749" s="54" t="str">
        <f t="shared" si="1047"/>
        <v>ne</v>
      </c>
      <c r="BP4749" s="54" t="str">
        <f t="shared" si="1047"/>
        <v>ne</v>
      </c>
      <c r="BQ4749" s="54" t="str">
        <f t="shared" si="1048"/>
        <v>ne</v>
      </c>
      <c r="BR4749" s="54" t="str">
        <f t="shared" si="1049"/>
        <v>ne</v>
      </c>
      <c r="BS4749" s="54" t="str">
        <f t="shared" si="1040"/>
        <v>ne</v>
      </c>
    </row>
    <row r="4750" spans="2:71" x14ac:dyDescent="0.2">
      <c r="B4750" s="54" t="e">
        <f>VLOOKUP(E4750,'VPS1'!$J$10:$J$29,1,FALSE)</f>
        <v>#N/A</v>
      </c>
      <c r="C4750" s="131" t="str">
        <f t="shared" si="1041"/>
        <v/>
      </c>
      <c r="D4750" s="132"/>
      <c r="E4750" s="132"/>
      <c r="F4750" s="55"/>
      <c r="G4750" s="132"/>
      <c r="H4750" s="132"/>
      <c r="I4750" s="132"/>
      <c r="J4750" s="132"/>
      <c r="K4750" s="132"/>
      <c r="L4750" s="133"/>
      <c r="M4750" s="134"/>
      <c r="N4750" s="132"/>
      <c r="O4750" s="132"/>
      <c r="P4750" s="134" t="str">
        <f t="shared" si="1042"/>
        <v>nepildyti</v>
      </c>
      <c r="Q4750" s="135" t="str">
        <f t="shared" si="1042"/>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6"/>
        <v>0</v>
      </c>
      <c r="BH4750" s="54">
        <f t="shared" si="1043"/>
        <v>0</v>
      </c>
      <c r="BI4750" s="54">
        <f t="shared" si="1038"/>
        <v>0</v>
      </c>
      <c r="BJ4750" s="54">
        <f t="shared" si="1037"/>
        <v>0</v>
      </c>
      <c r="BK4750" s="54">
        <f t="shared" si="1039"/>
        <v>0</v>
      </c>
      <c r="BL4750" s="54">
        <f t="shared" si="1044"/>
        <v>0</v>
      </c>
      <c r="BM4750" s="54">
        <f t="shared" si="1045"/>
        <v>0</v>
      </c>
      <c r="BN4750" s="54" t="str">
        <f t="shared" si="1046"/>
        <v>ne</v>
      </c>
      <c r="BO4750" s="54" t="str">
        <f t="shared" si="1047"/>
        <v>ne</v>
      </c>
      <c r="BP4750" s="54" t="str">
        <f t="shared" si="1047"/>
        <v>ne</v>
      </c>
      <c r="BQ4750" s="54" t="str">
        <f t="shared" si="1048"/>
        <v>ne</v>
      </c>
      <c r="BR4750" s="54" t="str">
        <f t="shared" si="1049"/>
        <v>ne</v>
      </c>
      <c r="BS4750" s="54" t="str">
        <f t="shared" si="1040"/>
        <v>ne</v>
      </c>
    </row>
    <row r="4751" spans="2:71" x14ac:dyDescent="0.2">
      <c r="B4751" s="54" t="e">
        <f>VLOOKUP(E4751,'VPS1'!$J$10:$J$29,1,FALSE)</f>
        <v>#N/A</v>
      </c>
      <c r="C4751" s="131" t="str">
        <f t="shared" si="1041"/>
        <v/>
      </c>
      <c r="D4751" s="132"/>
      <c r="E4751" s="132"/>
      <c r="F4751" s="55"/>
      <c r="G4751" s="132"/>
      <c r="H4751" s="132"/>
      <c r="I4751" s="132"/>
      <c r="J4751" s="132"/>
      <c r="K4751" s="132"/>
      <c r="L4751" s="133"/>
      <c r="M4751" s="134"/>
      <c r="N4751" s="132"/>
      <c r="O4751" s="132"/>
      <c r="P4751" s="134" t="str">
        <f t="shared" si="1042"/>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6"/>
        <v>0</v>
      </c>
      <c r="BH4751" s="54">
        <f t="shared" si="1043"/>
        <v>0</v>
      </c>
      <c r="BI4751" s="54">
        <f t="shared" si="1038"/>
        <v>0</v>
      </c>
      <c r="BJ4751" s="54">
        <f t="shared" si="1037"/>
        <v>0</v>
      </c>
      <c r="BK4751" s="54">
        <f t="shared" si="1039"/>
        <v>0</v>
      </c>
      <c r="BL4751" s="54">
        <f t="shared" si="1044"/>
        <v>0</v>
      </c>
      <c r="BM4751" s="54">
        <f t="shared" si="1045"/>
        <v>0</v>
      </c>
      <c r="BN4751" s="54" t="str">
        <f t="shared" si="1046"/>
        <v>ne</v>
      </c>
      <c r="BO4751" s="54" t="str">
        <f t="shared" si="1047"/>
        <v>ne</v>
      </c>
      <c r="BP4751" s="54" t="str">
        <f t="shared" si="1047"/>
        <v>ne</v>
      </c>
      <c r="BQ4751" s="54" t="str">
        <f t="shared" si="1048"/>
        <v>ne</v>
      </c>
      <c r="BR4751" s="54" t="str">
        <f t="shared" si="1049"/>
        <v>ne</v>
      </c>
      <c r="BS4751" s="54" t="str">
        <f t="shared" si="1040"/>
        <v>ne</v>
      </c>
    </row>
    <row r="4752" spans="2:71" x14ac:dyDescent="0.2">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ref="BG4759:BG4822" si="1050">IF($F4759&gt;0,YEAR($F4759),)</f>
        <v>0</v>
      </c>
      <c r="BH4759" s="54">
        <f t="shared" si="1043"/>
        <v>0</v>
      </c>
      <c r="BI4759" s="54">
        <f t="shared" si="1038"/>
        <v>0</v>
      </c>
      <c r="BJ4759" s="54">
        <f t="shared" ref="BJ4759:BJ4822" si="1051">IF($AI4759&gt;0,YEAR($AI4759),)</f>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50"/>
        <v>0</v>
      </c>
      <c r="BH4760" s="54">
        <f t="shared" si="1043"/>
        <v>0</v>
      </c>
      <c r="BI4760" s="54">
        <f t="shared" si="1038"/>
        <v>0</v>
      </c>
      <c r="BJ4760" s="54">
        <f t="shared" si="1051"/>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50"/>
        <v>0</v>
      </c>
      <c r="BH4761" s="54">
        <f t="shared" si="1043"/>
        <v>0</v>
      </c>
      <c r="BI4761" s="54">
        <f t="shared" si="1038"/>
        <v>0</v>
      </c>
      <c r="BJ4761" s="54">
        <f t="shared" si="1051"/>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si="1050"/>
        <v>0</v>
      </c>
      <c r="BH4762" s="54">
        <f t="shared" si="1043"/>
        <v>0</v>
      </c>
      <c r="BI4762" s="54">
        <f t="shared" si="1038"/>
        <v>0</v>
      </c>
      <c r="BJ4762" s="54">
        <f t="shared" si="1051"/>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0"/>
        <v>0</v>
      </c>
      <c r="BH4811" s="54">
        <f t="shared" si="1043"/>
        <v>0</v>
      </c>
      <c r="BI4811" s="54">
        <f t="shared" ref="BI4811:BI4860" si="1052">IF($AH4811&gt;0,YEAR($AH4811),)</f>
        <v>0</v>
      </c>
      <c r="BJ4811" s="54">
        <f t="shared" si="1051"/>
        <v>0</v>
      </c>
      <c r="BK4811" s="54">
        <f t="shared" ref="BK4811:BK4860" si="1053">IF($AJ4811&gt;0,YEAR($AJ4811),)</f>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ref="BS4811:BS4860" si="1054">IF(BK4811&gt;0,"taip","ne")</f>
        <v>ne</v>
      </c>
    </row>
    <row r="4812" spans="2:71" x14ac:dyDescent="0.2">
      <c r="B4812" s="54" t="e">
        <f>VLOOKUP(E4812,'VPS1'!$J$10:$J$29,1,FALSE)</f>
        <v>#N/A</v>
      </c>
      <c r="C4812" s="131" t="str">
        <f t="shared" ref="C4812:C4860" si="1055">LEFT(E4812,4)</f>
        <v/>
      </c>
      <c r="D4812" s="132"/>
      <c r="E4812" s="132"/>
      <c r="F4812" s="55"/>
      <c r="G4812" s="132"/>
      <c r="H4812" s="132"/>
      <c r="I4812" s="132"/>
      <c r="J4812" s="132"/>
      <c r="K4812" s="132"/>
      <c r="L4812" s="133"/>
      <c r="M4812" s="134"/>
      <c r="N4812" s="132"/>
      <c r="O4812" s="132"/>
      <c r="P4812" s="134" t="str">
        <f t="shared" ref="P4812:Q4860" si="1056">IF($N4812="fizinis asmuo","užpildykite","nepildyti")</f>
        <v>nepildyti</v>
      </c>
      <c r="Q4812" s="135" t="str">
        <f t="shared" si="1056"/>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0"/>
        <v>0</v>
      </c>
      <c r="BH4812" s="54">
        <f t="shared" ref="BH4812:BH4860" si="1057">IF($AF4812&gt;0,YEAR($AF4812),)</f>
        <v>0</v>
      </c>
      <c r="BI4812" s="54">
        <f t="shared" si="1052"/>
        <v>0</v>
      </c>
      <c r="BJ4812" s="54">
        <f t="shared" si="1051"/>
        <v>0</v>
      </c>
      <c r="BK4812" s="54">
        <f t="shared" si="1053"/>
        <v>0</v>
      </c>
      <c r="BL4812" s="54">
        <f t="shared" ref="BL4812:BL4860" si="1058">IF($AK4812&gt;0,$AK4812,)</f>
        <v>0</v>
      </c>
      <c r="BM4812" s="54">
        <f t="shared" ref="BM4812:BM4860" si="1059">IF($AL4812&gt;0,$AL4812,)</f>
        <v>0</v>
      </c>
      <c r="BN4812" s="54" t="str">
        <f t="shared" ref="BN4812:BN4860" si="1060">IF(BH4812&gt;0,"taip","ne")</f>
        <v>ne</v>
      </c>
      <c r="BO4812" s="54" t="str">
        <f t="shared" ref="BO4812:BP4860" si="1061">IF(BI4812&gt;0,"taip","ne")</f>
        <v>ne</v>
      </c>
      <c r="BP4812" s="54" t="str">
        <f t="shared" si="1061"/>
        <v>ne</v>
      </c>
      <c r="BQ4812" s="54" t="str">
        <f t="shared" ref="BQ4812:BQ4860" si="1062">IF(BL4812&gt;0,"taip","ne")</f>
        <v>ne</v>
      </c>
      <c r="BR4812" s="54" t="str">
        <f t="shared" ref="BR4812:BR4860" si="1063">IF(BM4812&gt;0,"taip","ne")</f>
        <v>ne</v>
      </c>
      <c r="BS4812" s="54" t="str">
        <f t="shared" si="1054"/>
        <v>ne</v>
      </c>
    </row>
    <row r="4813" spans="2:71" x14ac:dyDescent="0.2">
      <c r="B4813" s="54" t="e">
        <f>VLOOKUP(E4813,'VPS1'!$J$10:$J$29,1,FALSE)</f>
        <v>#N/A</v>
      </c>
      <c r="C4813" s="131" t="str">
        <f t="shared" si="1055"/>
        <v/>
      </c>
      <c r="D4813" s="132"/>
      <c r="E4813" s="132"/>
      <c r="F4813" s="55"/>
      <c r="G4813" s="132"/>
      <c r="H4813" s="132"/>
      <c r="I4813" s="132"/>
      <c r="J4813" s="132"/>
      <c r="K4813" s="132"/>
      <c r="L4813" s="133"/>
      <c r="M4813" s="134"/>
      <c r="N4813" s="132"/>
      <c r="O4813" s="132"/>
      <c r="P4813" s="134" t="str">
        <f t="shared" si="1056"/>
        <v>nepildyti</v>
      </c>
      <c r="Q4813" s="135" t="str">
        <f t="shared" si="1056"/>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0"/>
        <v>0</v>
      </c>
      <c r="BH4813" s="54">
        <f t="shared" si="1057"/>
        <v>0</v>
      </c>
      <c r="BI4813" s="54">
        <f t="shared" si="1052"/>
        <v>0</v>
      </c>
      <c r="BJ4813" s="54">
        <f t="shared" si="1051"/>
        <v>0</v>
      </c>
      <c r="BK4813" s="54">
        <f t="shared" si="1053"/>
        <v>0</v>
      </c>
      <c r="BL4813" s="54">
        <f t="shared" si="1058"/>
        <v>0</v>
      </c>
      <c r="BM4813" s="54">
        <f t="shared" si="1059"/>
        <v>0</v>
      </c>
      <c r="BN4813" s="54" t="str">
        <f t="shared" si="1060"/>
        <v>ne</v>
      </c>
      <c r="BO4813" s="54" t="str">
        <f t="shared" si="1061"/>
        <v>ne</v>
      </c>
      <c r="BP4813" s="54" t="str">
        <f t="shared" si="1061"/>
        <v>ne</v>
      </c>
      <c r="BQ4813" s="54" t="str">
        <f t="shared" si="1062"/>
        <v>ne</v>
      </c>
      <c r="BR4813" s="54" t="str">
        <f t="shared" si="1063"/>
        <v>ne</v>
      </c>
      <c r="BS4813" s="54" t="str">
        <f t="shared" si="1054"/>
        <v>ne</v>
      </c>
    </row>
    <row r="4814" spans="2:71" x14ac:dyDescent="0.2">
      <c r="B4814" s="54" t="e">
        <f>VLOOKUP(E4814,'VPS1'!$J$10:$J$29,1,FALSE)</f>
        <v>#N/A</v>
      </c>
      <c r="C4814" s="131" t="str">
        <f t="shared" si="1055"/>
        <v/>
      </c>
      <c r="D4814" s="132"/>
      <c r="E4814" s="132"/>
      <c r="F4814" s="55"/>
      <c r="G4814" s="132"/>
      <c r="H4814" s="132"/>
      <c r="I4814" s="132"/>
      <c r="J4814" s="132"/>
      <c r="K4814" s="132"/>
      <c r="L4814" s="133"/>
      <c r="M4814" s="134"/>
      <c r="N4814" s="132"/>
      <c r="O4814" s="132"/>
      <c r="P4814" s="134" t="str">
        <f t="shared" si="1056"/>
        <v>nepildyti</v>
      </c>
      <c r="Q4814" s="135" t="str">
        <f t="shared" si="1056"/>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0"/>
        <v>0</v>
      </c>
      <c r="BH4814" s="54">
        <f t="shared" si="1057"/>
        <v>0</v>
      </c>
      <c r="BI4814" s="54">
        <f t="shared" si="1052"/>
        <v>0</v>
      </c>
      <c r="BJ4814" s="54">
        <f t="shared" si="1051"/>
        <v>0</v>
      </c>
      <c r="BK4814" s="54">
        <f t="shared" si="1053"/>
        <v>0</v>
      </c>
      <c r="BL4814" s="54">
        <f t="shared" si="1058"/>
        <v>0</v>
      </c>
      <c r="BM4814" s="54">
        <f t="shared" si="1059"/>
        <v>0</v>
      </c>
      <c r="BN4814" s="54" t="str">
        <f t="shared" si="1060"/>
        <v>ne</v>
      </c>
      <c r="BO4814" s="54" t="str">
        <f t="shared" si="1061"/>
        <v>ne</v>
      </c>
      <c r="BP4814" s="54" t="str">
        <f t="shared" si="1061"/>
        <v>ne</v>
      </c>
      <c r="BQ4814" s="54" t="str">
        <f t="shared" si="1062"/>
        <v>ne</v>
      </c>
      <c r="BR4814" s="54" t="str">
        <f t="shared" si="1063"/>
        <v>ne</v>
      </c>
      <c r="BS4814" s="54" t="str">
        <f t="shared" si="1054"/>
        <v>ne</v>
      </c>
    </row>
    <row r="4815" spans="2:71" x14ac:dyDescent="0.2">
      <c r="B4815" s="54" t="e">
        <f>VLOOKUP(E4815,'VPS1'!$J$10:$J$29,1,FALSE)</f>
        <v>#N/A</v>
      </c>
      <c r="C4815" s="131" t="str">
        <f t="shared" si="1055"/>
        <v/>
      </c>
      <c r="D4815" s="132"/>
      <c r="E4815" s="132"/>
      <c r="F4815" s="55"/>
      <c r="G4815" s="132"/>
      <c r="H4815" s="132"/>
      <c r="I4815" s="132"/>
      <c r="J4815" s="132"/>
      <c r="K4815" s="132"/>
      <c r="L4815" s="133"/>
      <c r="M4815" s="134"/>
      <c r="N4815" s="132"/>
      <c r="O4815" s="132"/>
      <c r="P4815" s="134" t="str">
        <f t="shared" si="1056"/>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0"/>
        <v>0</v>
      </c>
      <c r="BH4815" s="54">
        <f t="shared" si="1057"/>
        <v>0</v>
      </c>
      <c r="BI4815" s="54">
        <f t="shared" si="1052"/>
        <v>0</v>
      </c>
      <c r="BJ4815" s="54">
        <f t="shared" si="1051"/>
        <v>0</v>
      </c>
      <c r="BK4815" s="54">
        <f t="shared" si="1053"/>
        <v>0</v>
      </c>
      <c r="BL4815" s="54">
        <f t="shared" si="1058"/>
        <v>0</v>
      </c>
      <c r="BM4815" s="54">
        <f t="shared" si="1059"/>
        <v>0</v>
      </c>
      <c r="BN4815" s="54" t="str">
        <f t="shared" si="1060"/>
        <v>ne</v>
      </c>
      <c r="BO4815" s="54" t="str">
        <f t="shared" si="1061"/>
        <v>ne</v>
      </c>
      <c r="BP4815" s="54" t="str">
        <f t="shared" si="1061"/>
        <v>ne</v>
      </c>
      <c r="BQ4815" s="54" t="str">
        <f t="shared" si="1062"/>
        <v>ne</v>
      </c>
      <c r="BR4815" s="54" t="str">
        <f t="shared" si="1063"/>
        <v>ne</v>
      </c>
      <c r="BS4815" s="54" t="str">
        <f t="shared" si="1054"/>
        <v>ne</v>
      </c>
    </row>
    <row r="4816" spans="2:71" x14ac:dyDescent="0.2">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ref="BG4823:BG4860" si="1064">IF($F4823&gt;0,YEAR($F4823),)</f>
        <v>0</v>
      </c>
      <c r="BH4823" s="54">
        <f t="shared" si="1057"/>
        <v>0</v>
      </c>
      <c r="BI4823" s="54">
        <f t="shared" si="1052"/>
        <v>0</v>
      </c>
      <c r="BJ4823" s="54">
        <f t="shared" ref="BJ4823:BJ4860" si="1065">IF($AI4823&gt;0,YEAR($AI4823),)</f>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64"/>
        <v>0</v>
      </c>
      <c r="BH4824" s="54">
        <f t="shared" si="1057"/>
        <v>0</v>
      </c>
      <c r="BI4824" s="54">
        <f t="shared" si="1052"/>
        <v>0</v>
      </c>
      <c r="BJ4824" s="54">
        <f t="shared" si="1065"/>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64"/>
        <v>0</v>
      </c>
      <c r="BH4825" s="54">
        <f t="shared" si="1057"/>
        <v>0</v>
      </c>
      <c r="BI4825" s="54">
        <f t="shared" si="1052"/>
        <v>0</v>
      </c>
      <c r="BJ4825" s="54">
        <f t="shared" si="1065"/>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si="1064"/>
        <v>0</v>
      </c>
      <c r="BH4826" s="54">
        <f t="shared" si="1057"/>
        <v>0</v>
      </c>
      <c r="BI4826" s="54">
        <f t="shared" si="1052"/>
        <v>0</v>
      </c>
      <c r="BJ4826" s="54">
        <f t="shared" si="1065"/>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
      <c r="AF4861" s="132"/>
    </row>
    <row r="4862" spans="2:71" x14ac:dyDescent="0.2">
      <c r="AF4862" s="132"/>
    </row>
    <row r="4863" spans="2:71" x14ac:dyDescent="0.2">
      <c r="AF4863" s="132"/>
    </row>
    <row r="4864" spans="2:71" x14ac:dyDescent="0.2">
      <c r="AF4864" s="132"/>
    </row>
    <row r="4865" spans="32:32" x14ac:dyDescent="0.2">
      <c r="AF4865" s="132"/>
    </row>
    <row r="4866" spans="32:32" x14ac:dyDescent="0.2">
      <c r="AF4866" s="132"/>
    </row>
    <row r="4867" spans="32:32" x14ac:dyDescent="0.2">
      <c r="AF4867" s="132"/>
    </row>
    <row r="4868" spans="32:32" x14ac:dyDescent="0.2">
      <c r="AF4868" s="132"/>
    </row>
    <row r="4869" spans="32:32" x14ac:dyDescent="0.2">
      <c r="AF4869" s="132"/>
    </row>
    <row r="4870" spans="32:32" x14ac:dyDescent="0.2">
      <c r="AF4870" s="132"/>
    </row>
    <row r="4871" spans="32:32" x14ac:dyDescent="0.2">
      <c r="AF4871" s="132"/>
    </row>
    <row r="4872" spans="32:32" x14ac:dyDescent="0.2">
      <c r="AF4872" s="132"/>
    </row>
    <row r="4873" spans="32:32" x14ac:dyDescent="0.2">
      <c r="AF4873" s="132"/>
    </row>
    <row r="4874" spans="32:32" x14ac:dyDescent="0.2">
      <c r="AF4874" s="132"/>
    </row>
    <row r="4875" spans="32:32" x14ac:dyDescent="0.2">
      <c r="AF4875" s="132"/>
    </row>
    <row r="4876" spans="32:32" x14ac:dyDescent="0.2">
      <c r="AF4876" s="132"/>
    </row>
    <row r="4877" spans="32:32" x14ac:dyDescent="0.2">
      <c r="AF4877" s="132"/>
    </row>
    <row r="4878" spans="32:32" x14ac:dyDescent="0.2">
      <c r="AF4878" s="132"/>
    </row>
    <row r="4879" spans="32:32" x14ac:dyDescent="0.2">
      <c r="AF4879" s="132"/>
    </row>
    <row r="4880" spans="32:32" x14ac:dyDescent="0.2">
      <c r="AF4880" s="132"/>
    </row>
    <row r="4881" spans="32:32" x14ac:dyDescent="0.2">
      <c r="AF4881" s="132"/>
    </row>
    <row r="4882" spans="32:32" x14ac:dyDescent="0.2">
      <c r="AF4882" s="132"/>
    </row>
    <row r="4883" spans="32:32" x14ac:dyDescent="0.2">
      <c r="AF4883" s="132"/>
    </row>
    <row r="4884" spans="32:32" x14ac:dyDescent="0.2">
      <c r="AF4884" s="132"/>
    </row>
    <row r="4885" spans="32:32" x14ac:dyDescent="0.2">
      <c r="AF4885" s="132"/>
    </row>
    <row r="4886" spans="32:32" x14ac:dyDescent="0.2">
      <c r="AF4886" s="132"/>
    </row>
    <row r="4887" spans="32:32" x14ac:dyDescent="0.2">
      <c r="AF4887" s="132"/>
    </row>
    <row r="4888" spans="32:32" x14ac:dyDescent="0.2">
      <c r="AF4888" s="132"/>
    </row>
    <row r="4889" spans="32:32" x14ac:dyDescent="0.2">
      <c r="AF4889" s="132"/>
    </row>
    <row r="4890" spans="32:32" x14ac:dyDescent="0.2">
      <c r="AF4890" s="132"/>
    </row>
    <row r="4891" spans="32:32" x14ac:dyDescent="0.2">
      <c r="AF4891" s="132"/>
    </row>
    <row r="4892" spans="32:32" x14ac:dyDescent="0.2">
      <c r="AF4892" s="132"/>
    </row>
    <row r="4893" spans="32:32" x14ac:dyDescent="0.2">
      <c r="AF4893" s="132"/>
    </row>
    <row r="4894" spans="32:32" x14ac:dyDescent="0.2">
      <c r="AF4894" s="132"/>
    </row>
    <row r="4895" spans="32:32" x14ac:dyDescent="0.2">
      <c r="AF4895" s="132"/>
    </row>
    <row r="4896" spans="32:32" x14ac:dyDescent="0.2">
      <c r="AF4896" s="132"/>
    </row>
    <row r="4897" spans="32:32" x14ac:dyDescent="0.2">
      <c r="AF4897" s="132"/>
    </row>
    <row r="4898" spans="32:32" x14ac:dyDescent="0.2">
      <c r="AF4898" s="132"/>
    </row>
    <row r="4899" spans="32:32" x14ac:dyDescent="0.2">
      <c r="AF4899" s="132"/>
    </row>
    <row r="4900" spans="32:32" x14ac:dyDescent="0.2">
      <c r="AF4900" s="132"/>
    </row>
    <row r="4901" spans="32:32" x14ac:dyDescent="0.2">
      <c r="AF4901" s="132"/>
    </row>
    <row r="4902" spans="32:32" x14ac:dyDescent="0.2">
      <c r="AF4902" s="132"/>
    </row>
    <row r="4903" spans="32:32" x14ac:dyDescent="0.2">
      <c r="AF4903" s="132"/>
    </row>
    <row r="4904" spans="32:32" x14ac:dyDescent="0.2">
      <c r="AF4904" s="132"/>
    </row>
    <row r="4905" spans="32:32" x14ac:dyDescent="0.2">
      <c r="AF4905" s="132"/>
    </row>
    <row r="4906" spans="32:32" x14ac:dyDescent="0.2">
      <c r="AF4906" s="132"/>
    </row>
    <row r="4907" spans="32:32" x14ac:dyDescent="0.2">
      <c r="AF4907" s="132"/>
    </row>
    <row r="4908" spans="32:32" x14ac:dyDescent="0.2">
      <c r="AF4908" s="132"/>
    </row>
    <row r="4909" spans="32:32" x14ac:dyDescent="0.2">
      <c r="AF4909" s="132"/>
    </row>
    <row r="4910" spans="32:32" x14ac:dyDescent="0.2">
      <c r="AF4910" s="132"/>
    </row>
    <row r="4911" spans="32:32" x14ac:dyDescent="0.2">
      <c r="AF4911" s="132"/>
    </row>
    <row r="4912" spans="32:32" x14ac:dyDescent="0.2">
      <c r="AF4912" s="132"/>
    </row>
    <row r="4913" spans="32:32" x14ac:dyDescent="0.2">
      <c r="AF4913" s="132"/>
    </row>
    <row r="4914" spans="32:32" x14ac:dyDescent="0.2">
      <c r="AF4914" s="132"/>
    </row>
    <row r="4915" spans="32:32" x14ac:dyDescent="0.2">
      <c r="AF4915" s="132"/>
    </row>
    <row r="4916" spans="32:32" x14ac:dyDescent="0.2">
      <c r="AF4916" s="132"/>
    </row>
    <row r="4917" spans="32:32" x14ac:dyDescent="0.2">
      <c r="AF4917" s="132"/>
    </row>
    <row r="4918" spans="32:32" x14ac:dyDescent="0.2">
      <c r="AF4918" s="132"/>
    </row>
    <row r="4919" spans="32:32" x14ac:dyDescent="0.2">
      <c r="AF4919" s="132"/>
    </row>
    <row r="4920" spans="32:32" x14ac:dyDescent="0.2">
      <c r="AF4920" s="132"/>
    </row>
    <row r="4921" spans="32:32" x14ac:dyDescent="0.2">
      <c r="AF4921" s="132"/>
    </row>
    <row r="4922" spans="32:32" x14ac:dyDescent="0.2">
      <c r="AF4922" s="132"/>
    </row>
    <row r="4923" spans="32:32" x14ac:dyDescent="0.2">
      <c r="AF4923" s="132"/>
    </row>
    <row r="4924" spans="32:32" x14ac:dyDescent="0.2">
      <c r="AF4924" s="132"/>
    </row>
    <row r="4925" spans="32:32" x14ac:dyDescent="0.2">
      <c r="AF4925" s="132"/>
    </row>
    <row r="4926" spans="32:32" x14ac:dyDescent="0.2">
      <c r="AF4926" s="132"/>
    </row>
    <row r="4927" spans="32:32" x14ac:dyDescent="0.2">
      <c r="AF4927" s="132"/>
    </row>
    <row r="4928" spans="32:32" x14ac:dyDescent="0.2">
      <c r="AF4928" s="132"/>
    </row>
    <row r="4929" spans="32:32" x14ac:dyDescent="0.2">
      <c r="AF4929" s="132"/>
    </row>
    <row r="4930" spans="32:32" x14ac:dyDescent="0.2">
      <c r="AF4930" s="132"/>
    </row>
    <row r="4931" spans="32:32" x14ac:dyDescent="0.2">
      <c r="AF4931" s="132"/>
    </row>
    <row r="4932" spans="32:32" x14ac:dyDescent="0.2">
      <c r="AF4932" s="132"/>
    </row>
    <row r="4933" spans="32:32" x14ac:dyDescent="0.2">
      <c r="AF4933" s="132"/>
    </row>
    <row r="4934" spans="32:32" x14ac:dyDescent="0.2">
      <c r="AF4934" s="132"/>
    </row>
    <row r="4935" spans="32:32" x14ac:dyDescent="0.2">
      <c r="AF4935" s="132"/>
    </row>
    <row r="4936" spans="32:32" x14ac:dyDescent="0.2">
      <c r="AF4936" s="132"/>
    </row>
    <row r="4937" spans="32:32" x14ac:dyDescent="0.2">
      <c r="AF4937" s="132"/>
    </row>
    <row r="4938" spans="32:32" x14ac:dyDescent="0.2">
      <c r="AF4938" s="132"/>
    </row>
    <row r="4939" spans="32:32" x14ac:dyDescent="0.2">
      <c r="AF4939" s="132"/>
    </row>
    <row r="4940" spans="32:32" x14ac:dyDescent="0.2">
      <c r="AF4940" s="132"/>
    </row>
    <row r="4941" spans="32:32" x14ac:dyDescent="0.2">
      <c r="AF4941" s="132"/>
    </row>
    <row r="4942" spans="32:32" x14ac:dyDescent="0.2">
      <c r="AF4942" s="132"/>
    </row>
    <row r="4943" spans="32:32" x14ac:dyDescent="0.2">
      <c r="AF4943" s="132"/>
    </row>
    <row r="4944" spans="32:32" x14ac:dyDescent="0.2">
      <c r="AF4944" s="132"/>
    </row>
    <row r="4945" spans="32:32" x14ac:dyDescent="0.2">
      <c r="AF4945" s="132"/>
    </row>
    <row r="4946" spans="32:32" x14ac:dyDescent="0.2">
      <c r="AF4946" s="132"/>
    </row>
    <row r="4947" spans="32:32" x14ac:dyDescent="0.2">
      <c r="AF4947" s="132"/>
    </row>
    <row r="4948" spans="32:32" x14ac:dyDescent="0.2">
      <c r="AF4948" s="132"/>
    </row>
    <row r="4949" spans="32:32" x14ac:dyDescent="0.2">
      <c r="AF4949" s="132"/>
    </row>
    <row r="4950" spans="32:32" x14ac:dyDescent="0.2">
      <c r="AF4950" s="132"/>
    </row>
    <row r="4951" spans="32:32" x14ac:dyDescent="0.2">
      <c r="AF4951" s="132"/>
    </row>
    <row r="4952" spans="32:32" x14ac:dyDescent="0.2">
      <c r="AF4952" s="132"/>
    </row>
    <row r="4953" spans="32:32" x14ac:dyDescent="0.2">
      <c r="AF4953" s="132"/>
    </row>
    <row r="4954" spans="32:32" x14ac:dyDescent="0.2">
      <c r="AF4954" s="132"/>
    </row>
    <row r="4955" spans="32:32" x14ac:dyDescent="0.2">
      <c r="AF4955" s="132"/>
    </row>
    <row r="4956" spans="32:32" x14ac:dyDescent="0.2">
      <c r="AF4956" s="132"/>
    </row>
    <row r="4957" spans="32:32" x14ac:dyDescent="0.2">
      <c r="AF4957" s="132"/>
    </row>
    <row r="4958" spans="32:32" x14ac:dyDescent="0.2">
      <c r="AF4958" s="132"/>
    </row>
    <row r="4959" spans="32:32" x14ac:dyDescent="0.2">
      <c r="AF4959" s="132"/>
    </row>
    <row r="4960" spans="32:32" x14ac:dyDescent="0.2">
      <c r="AF4960" s="132"/>
    </row>
    <row r="4961" spans="32:32" x14ac:dyDescent="0.2">
      <c r="AF4961" s="132"/>
    </row>
    <row r="4962" spans="32:32" x14ac:dyDescent="0.2">
      <c r="AF4962" s="132"/>
    </row>
    <row r="4963" spans="32:32" x14ac:dyDescent="0.2">
      <c r="AF4963" s="132"/>
    </row>
    <row r="4964" spans="32:32" x14ac:dyDescent="0.2">
      <c r="AF4964" s="132"/>
    </row>
    <row r="4965" spans="32:32" x14ac:dyDescent="0.2">
      <c r="AF4965" s="132"/>
    </row>
    <row r="4966" spans="32:32" x14ac:dyDescent="0.2">
      <c r="AF4966" s="132"/>
    </row>
    <row r="4967" spans="32:32" x14ac:dyDescent="0.2">
      <c r="AF4967" s="132"/>
    </row>
    <row r="4968" spans="32:32" x14ac:dyDescent="0.2">
      <c r="AF4968" s="132"/>
    </row>
    <row r="4969" spans="32:32" x14ac:dyDescent="0.2">
      <c r="AF4969" s="132"/>
    </row>
    <row r="4970" spans="32:32" x14ac:dyDescent="0.2">
      <c r="AF4970" s="132"/>
    </row>
    <row r="4971" spans="32:32" x14ac:dyDescent="0.2">
      <c r="AF4971" s="132"/>
    </row>
    <row r="4972" spans="32:32" x14ac:dyDescent="0.2">
      <c r="AF4972" s="132"/>
    </row>
    <row r="4973" spans="32:32" x14ac:dyDescent="0.2">
      <c r="AF4973" s="132"/>
    </row>
    <row r="4974" spans="32:32" x14ac:dyDescent="0.2">
      <c r="AF4974" s="132"/>
    </row>
    <row r="4975" spans="32:32" x14ac:dyDescent="0.2">
      <c r="AF4975" s="132"/>
    </row>
    <row r="4976" spans="32:32" x14ac:dyDescent="0.2">
      <c r="AF4976" s="132"/>
    </row>
    <row r="4977" spans="32:32" x14ac:dyDescent="0.2">
      <c r="AF4977" s="132"/>
    </row>
    <row r="4978" spans="32:32" x14ac:dyDescent="0.2">
      <c r="AF4978" s="132"/>
    </row>
    <row r="4979" spans="32:32" x14ac:dyDescent="0.2">
      <c r="AF4979" s="132"/>
    </row>
    <row r="4980" spans="32:32" x14ac:dyDescent="0.2">
      <c r="AF4980" s="132"/>
    </row>
    <row r="4981" spans="32:32" x14ac:dyDescent="0.2">
      <c r="AF4981" s="132"/>
    </row>
    <row r="4982" spans="32:32" x14ac:dyDescent="0.2">
      <c r="AF4982" s="132"/>
    </row>
    <row r="4983" spans="32:32" x14ac:dyDescent="0.2">
      <c r="AF4983" s="132"/>
    </row>
    <row r="4984" spans="32:32" x14ac:dyDescent="0.2">
      <c r="AF4984" s="132"/>
    </row>
    <row r="4985" spans="32:32" x14ac:dyDescent="0.2">
      <c r="AF4985" s="132"/>
    </row>
    <row r="4986" spans="32:32" x14ac:dyDescent="0.2">
      <c r="AF4986" s="132"/>
    </row>
    <row r="4987" spans="32:32" x14ac:dyDescent="0.2">
      <c r="AF4987" s="132"/>
    </row>
    <row r="4988" spans="32:32" x14ac:dyDescent="0.2">
      <c r="AF4988" s="132"/>
    </row>
    <row r="4989" spans="32:32" x14ac:dyDescent="0.2">
      <c r="AF4989" s="132"/>
    </row>
    <row r="4990" spans="32:32" x14ac:dyDescent="0.2">
      <c r="AF4990" s="132"/>
    </row>
    <row r="4991" spans="32:32" x14ac:dyDescent="0.2">
      <c r="AF4991" s="132"/>
    </row>
    <row r="4992" spans="32:32" x14ac:dyDescent="0.2">
      <c r="AF4992" s="132"/>
    </row>
    <row r="4993" spans="32:32" x14ac:dyDescent="0.2">
      <c r="AF4993" s="132"/>
    </row>
    <row r="4994" spans="32:32" x14ac:dyDescent="0.2">
      <c r="AF4994" s="132"/>
    </row>
    <row r="4995" spans="32:32" x14ac:dyDescent="0.2">
      <c r="AF4995" s="132"/>
    </row>
    <row r="4996" spans="32:32" x14ac:dyDescent="0.2">
      <c r="AF4996" s="132"/>
    </row>
    <row r="4997" spans="32:32" x14ac:dyDescent="0.2">
      <c r="AF4997" s="132"/>
    </row>
    <row r="4998" spans="32:32" x14ac:dyDescent="0.2">
      <c r="AF4998" s="132"/>
    </row>
    <row r="4999" spans="32:32" x14ac:dyDescent="0.2">
      <c r="AF4999" s="132"/>
    </row>
    <row r="5000" spans="32:32" x14ac:dyDescent="0.2">
      <c r="AF5000" s="132"/>
    </row>
    <row r="5001" spans="32:32" x14ac:dyDescent="0.2">
      <c r="AF5001" s="132"/>
    </row>
    <row r="5002" spans="32:32" x14ac:dyDescent="0.2">
      <c r="AF5002" s="132"/>
    </row>
    <row r="5003" spans="32:32" x14ac:dyDescent="0.2">
      <c r="AF5003" s="132"/>
    </row>
    <row r="5004" spans="32:32" x14ac:dyDescent="0.2">
      <c r="AF5004" s="132"/>
    </row>
    <row r="5005" spans="32:32" x14ac:dyDescent="0.2">
      <c r="AF5005" s="132"/>
    </row>
    <row r="5006" spans="32:32" x14ac:dyDescent="0.2">
      <c r="AF5006" s="132"/>
    </row>
    <row r="5007" spans="32:32" x14ac:dyDescent="0.2">
      <c r="AF5007" s="132"/>
    </row>
    <row r="5008" spans="32:32" x14ac:dyDescent="0.2">
      <c r="AF5008" s="132"/>
    </row>
    <row r="5009" spans="32:32" x14ac:dyDescent="0.2">
      <c r="AF5009" s="132"/>
    </row>
    <row r="5010" spans="32:32" x14ac:dyDescent="0.2">
      <c r="AF5010" s="132"/>
    </row>
    <row r="5011" spans="32:32" x14ac:dyDescent="0.2">
      <c r="AF5011" s="132"/>
    </row>
    <row r="5012" spans="32:32" x14ac:dyDescent="0.2">
      <c r="AF5012" s="132"/>
    </row>
    <row r="5013" spans="32:32" x14ac:dyDescent="0.2">
      <c r="AF5013" s="132"/>
    </row>
    <row r="5014" spans="32:32" x14ac:dyDescent="0.2">
      <c r="AF5014" s="132"/>
    </row>
    <row r="5015" spans="32:32" x14ac:dyDescent="0.2">
      <c r="AF5015" s="132"/>
    </row>
    <row r="5016" spans="32:32" x14ac:dyDescent="0.2">
      <c r="AF5016" s="132"/>
    </row>
    <row r="5017" spans="32:32" x14ac:dyDescent="0.2">
      <c r="AF5017" s="132"/>
    </row>
    <row r="5018" spans="32:32" x14ac:dyDescent="0.2">
      <c r="AF5018" s="132"/>
    </row>
    <row r="5019" spans="32:32" x14ac:dyDescent="0.2">
      <c r="AF5019" s="132"/>
    </row>
    <row r="5020" spans="32:32" x14ac:dyDescent="0.2">
      <c r="AF5020" s="132"/>
    </row>
    <row r="5021" spans="32:32" x14ac:dyDescent="0.2">
      <c r="AF5021" s="132"/>
    </row>
    <row r="5022" spans="32:32" x14ac:dyDescent="0.2">
      <c r="AF5022" s="132"/>
    </row>
    <row r="5023" spans="32:32" x14ac:dyDescent="0.2">
      <c r="AF5023" s="132"/>
    </row>
    <row r="5024" spans="32:32" x14ac:dyDescent="0.2">
      <c r="AF5024" s="132"/>
    </row>
    <row r="5025" spans="32:32" x14ac:dyDescent="0.2">
      <c r="AF5025" s="132"/>
    </row>
    <row r="5026" spans="32:32" x14ac:dyDescent="0.2">
      <c r="AF5026" s="132"/>
    </row>
    <row r="5027" spans="32:32" x14ac:dyDescent="0.2">
      <c r="AF5027" s="132"/>
    </row>
    <row r="5028" spans="32:32" x14ac:dyDescent="0.2">
      <c r="AF5028" s="132"/>
    </row>
    <row r="5029" spans="32:32" x14ac:dyDescent="0.2">
      <c r="AF5029" s="132"/>
    </row>
    <row r="5030" spans="32:32" x14ac:dyDescent="0.2">
      <c r="AF5030" s="132"/>
    </row>
    <row r="5031" spans="32:32" x14ac:dyDescent="0.2">
      <c r="AF5031" s="132"/>
    </row>
    <row r="5032" spans="32:32" x14ac:dyDescent="0.2">
      <c r="AF5032" s="132"/>
    </row>
    <row r="5033" spans="32:32" x14ac:dyDescent="0.2">
      <c r="AF5033" s="132"/>
    </row>
    <row r="5034" spans="32:32" x14ac:dyDescent="0.2">
      <c r="AF5034" s="132"/>
    </row>
    <row r="5035" spans="32:32" x14ac:dyDescent="0.2">
      <c r="AF5035" s="132"/>
    </row>
    <row r="5036" spans="32:32" x14ac:dyDescent="0.2">
      <c r="AF5036" s="132"/>
    </row>
    <row r="5037" spans="32:32" x14ac:dyDescent="0.2">
      <c r="AF5037" s="132"/>
    </row>
    <row r="5038" spans="32:32" x14ac:dyDescent="0.2">
      <c r="AF5038" s="132"/>
    </row>
    <row r="5039" spans="32:32" x14ac:dyDescent="0.2">
      <c r="AF5039" s="132"/>
    </row>
    <row r="5040" spans="32:32" x14ac:dyDescent="0.2">
      <c r="AF5040" s="132"/>
    </row>
    <row r="5041" spans="32:32" x14ac:dyDescent="0.2">
      <c r="AF5041" s="132"/>
    </row>
    <row r="5042" spans="32:32" x14ac:dyDescent="0.2">
      <c r="AF5042" s="132"/>
    </row>
    <row r="5043" spans="32:32" x14ac:dyDescent="0.2">
      <c r="AF5043" s="132"/>
    </row>
    <row r="5044" spans="32:32" x14ac:dyDescent="0.2">
      <c r="AF5044" s="132"/>
    </row>
    <row r="5045" spans="32:32" x14ac:dyDescent="0.2">
      <c r="AF5045" s="132"/>
    </row>
    <row r="5046" spans="32:32" x14ac:dyDescent="0.2">
      <c r="AF5046" s="132"/>
    </row>
    <row r="5047" spans="32:32" x14ac:dyDescent="0.2">
      <c r="AF5047" s="132"/>
    </row>
    <row r="5048" spans="32:32" x14ac:dyDescent="0.2">
      <c r="AF5048" s="132"/>
    </row>
    <row r="5049" spans="32:32" x14ac:dyDescent="0.2">
      <c r="AF5049" s="132"/>
    </row>
    <row r="5050" spans="32:32" x14ac:dyDescent="0.2">
      <c r="AF5050" s="132"/>
    </row>
    <row r="5051" spans="32:32" x14ac:dyDescent="0.2">
      <c r="AF5051" s="132"/>
    </row>
    <row r="5052" spans="32:32" x14ac:dyDescent="0.2">
      <c r="AF5052" s="132"/>
    </row>
    <row r="5053" spans="32:32" x14ac:dyDescent="0.2">
      <c r="AF5053" s="132"/>
    </row>
    <row r="5054" spans="32:32" x14ac:dyDescent="0.2">
      <c r="AF5054" s="132"/>
    </row>
    <row r="5055" spans="32:32" x14ac:dyDescent="0.2">
      <c r="AF5055" s="132"/>
    </row>
    <row r="5056" spans="32:32" x14ac:dyDescent="0.2">
      <c r="AF5056" s="132"/>
    </row>
    <row r="5057" spans="32:32" x14ac:dyDescent="0.2">
      <c r="AF5057" s="132"/>
    </row>
    <row r="5058" spans="32:32" x14ac:dyDescent="0.2">
      <c r="AF5058" s="132"/>
    </row>
    <row r="5059" spans="32:32" x14ac:dyDescent="0.2">
      <c r="AF5059" s="132"/>
    </row>
    <row r="5060" spans="32:32" x14ac:dyDescent="0.2">
      <c r="AF5060" s="132"/>
    </row>
    <row r="5061" spans="32:32" x14ac:dyDescent="0.2">
      <c r="AF5061" s="132"/>
    </row>
    <row r="5062" spans="32:32" x14ac:dyDescent="0.2">
      <c r="AF5062" s="132"/>
    </row>
    <row r="5063" spans="32:32" x14ac:dyDescent="0.2">
      <c r="AF5063" s="132"/>
    </row>
    <row r="5064" spans="32:32" x14ac:dyDescent="0.2">
      <c r="AF5064" s="132"/>
    </row>
    <row r="5065" spans="32:32" x14ac:dyDescent="0.2">
      <c r="AF5065" s="132"/>
    </row>
    <row r="5066" spans="32:32" x14ac:dyDescent="0.2">
      <c r="AF5066" s="132"/>
    </row>
    <row r="5067" spans="32:32" x14ac:dyDescent="0.2">
      <c r="AF5067" s="132"/>
    </row>
    <row r="5068" spans="32:32" x14ac:dyDescent="0.2">
      <c r="AF5068" s="132"/>
    </row>
    <row r="5069" spans="32:32" x14ac:dyDescent="0.2">
      <c r="AF5069" s="132"/>
    </row>
    <row r="5070" spans="32:32" x14ac:dyDescent="0.2">
      <c r="AF5070" s="132"/>
    </row>
    <row r="5071" spans="32:32" x14ac:dyDescent="0.2">
      <c r="AF5071" s="132"/>
    </row>
    <row r="5072" spans="32:32" x14ac:dyDescent="0.2">
      <c r="AF5072" s="132"/>
    </row>
    <row r="5073" spans="32:32" x14ac:dyDescent="0.2">
      <c r="AF5073" s="132"/>
    </row>
    <row r="5074" spans="32:32" x14ac:dyDescent="0.2">
      <c r="AF5074" s="132"/>
    </row>
    <row r="5075" spans="32:32" x14ac:dyDescent="0.2">
      <c r="AF5075" s="132"/>
    </row>
    <row r="5076" spans="32:32" x14ac:dyDescent="0.2">
      <c r="AF5076" s="132"/>
    </row>
    <row r="5077" spans="32:32" x14ac:dyDescent="0.2">
      <c r="AF5077" s="132"/>
    </row>
    <row r="5078" spans="32:32" x14ac:dyDescent="0.2">
      <c r="AF5078" s="132"/>
    </row>
    <row r="5079" spans="32:32" x14ac:dyDescent="0.2">
      <c r="AF5079" s="132"/>
    </row>
    <row r="5080" spans="32:32" x14ac:dyDescent="0.2">
      <c r="AF5080" s="132"/>
    </row>
    <row r="5081" spans="32:32" x14ac:dyDescent="0.2">
      <c r="AF5081" s="132"/>
    </row>
    <row r="5082" spans="32:32" x14ac:dyDescent="0.2">
      <c r="AF5082" s="132"/>
    </row>
    <row r="5083" spans="32:32" x14ac:dyDescent="0.2">
      <c r="AF5083" s="132"/>
    </row>
    <row r="5084" spans="32:32" x14ac:dyDescent="0.2">
      <c r="AF5084" s="132"/>
    </row>
    <row r="5085" spans="32:32" x14ac:dyDescent="0.2">
      <c r="AF5085" s="132"/>
    </row>
    <row r="5086" spans="32:32" x14ac:dyDescent="0.2">
      <c r="AF5086" s="132"/>
    </row>
    <row r="5087" spans="32:32" x14ac:dyDescent="0.2">
      <c r="AF5087" s="132"/>
    </row>
    <row r="5088" spans="32:32" x14ac:dyDescent="0.2">
      <c r="AF5088" s="132"/>
    </row>
    <row r="5089" spans="32:32" x14ac:dyDescent="0.2">
      <c r="AF5089" s="132"/>
    </row>
    <row r="5090" spans="32:32" x14ac:dyDescent="0.2">
      <c r="AF5090" s="132"/>
    </row>
    <row r="5091" spans="32:32" x14ac:dyDescent="0.2">
      <c r="AF5091" s="132"/>
    </row>
    <row r="5092" spans="32:32" x14ac:dyDescent="0.2">
      <c r="AF5092" s="132"/>
    </row>
    <row r="5093" spans="32:32" x14ac:dyDescent="0.2">
      <c r="AF5093" s="132"/>
    </row>
    <row r="5094" spans="32:32" x14ac:dyDescent="0.2">
      <c r="AF5094" s="132"/>
    </row>
    <row r="5095" spans="32:32" x14ac:dyDescent="0.2">
      <c r="AF5095" s="132"/>
    </row>
    <row r="5096" spans="32:32" x14ac:dyDescent="0.2">
      <c r="AF5096" s="132"/>
    </row>
    <row r="5097" spans="32:32" x14ac:dyDescent="0.2">
      <c r="AF5097" s="132"/>
    </row>
    <row r="5098" spans="32:32" x14ac:dyDescent="0.2">
      <c r="AF5098" s="132"/>
    </row>
    <row r="5099" spans="32:32" x14ac:dyDescent="0.2">
      <c r="AF5099" s="132"/>
    </row>
    <row r="5100" spans="32:32" x14ac:dyDescent="0.2">
      <c r="AF5100" s="132"/>
    </row>
    <row r="5101" spans="32:32" x14ac:dyDescent="0.2">
      <c r="AF5101" s="132"/>
    </row>
    <row r="5102" spans="32:32" x14ac:dyDescent="0.2">
      <c r="AF5102" s="132"/>
    </row>
    <row r="5103" spans="32:32" x14ac:dyDescent="0.2">
      <c r="AF5103" s="132"/>
    </row>
    <row r="5104" spans="32:32" x14ac:dyDescent="0.2">
      <c r="AF5104" s="132"/>
    </row>
    <row r="5105" spans="32:32" x14ac:dyDescent="0.2">
      <c r="AF5105" s="132"/>
    </row>
    <row r="5106" spans="32:32" x14ac:dyDescent="0.2">
      <c r="AF5106" s="132"/>
    </row>
    <row r="5107" spans="32:32" x14ac:dyDescent="0.2">
      <c r="AF5107" s="132"/>
    </row>
    <row r="5108" spans="32:32" x14ac:dyDescent="0.2">
      <c r="AF5108" s="132"/>
    </row>
    <row r="5109" spans="32:32" x14ac:dyDescent="0.2">
      <c r="AF5109" s="132"/>
    </row>
    <row r="5110" spans="32:32" x14ac:dyDescent="0.2">
      <c r="AF5110" s="132"/>
    </row>
    <row r="5111" spans="32:32" x14ac:dyDescent="0.2">
      <c r="AF5111" s="132"/>
    </row>
    <row r="5112" spans="32:32" x14ac:dyDescent="0.2">
      <c r="AF5112" s="132"/>
    </row>
    <row r="5113" spans="32:32" x14ac:dyDescent="0.2">
      <c r="AF5113" s="132"/>
    </row>
    <row r="5114" spans="32:32" x14ac:dyDescent="0.2">
      <c r="AF5114" s="132"/>
    </row>
    <row r="5115" spans="32:32" x14ac:dyDescent="0.2">
      <c r="AF5115" s="132"/>
    </row>
    <row r="5116" spans="32:32" x14ac:dyDescent="0.2">
      <c r="AF5116" s="132"/>
    </row>
    <row r="5117" spans="32:32" x14ac:dyDescent="0.2">
      <c r="AF5117" s="132"/>
    </row>
    <row r="5118" spans="32:32" x14ac:dyDescent="0.2">
      <c r="AF5118" s="132"/>
    </row>
    <row r="5119" spans="32:32" x14ac:dyDescent="0.2">
      <c r="AF5119" s="132"/>
    </row>
    <row r="5120" spans="32:32" x14ac:dyDescent="0.2">
      <c r="AF5120" s="132"/>
    </row>
    <row r="5121" spans="32:32" x14ac:dyDescent="0.2">
      <c r="AF5121" s="132"/>
    </row>
    <row r="5122" spans="32:32" x14ac:dyDescent="0.2">
      <c r="AF5122" s="132"/>
    </row>
    <row r="5123" spans="32:32" x14ac:dyDescent="0.2">
      <c r="AF5123" s="132"/>
    </row>
    <row r="5124" spans="32:32" x14ac:dyDescent="0.2">
      <c r="AF5124" s="132"/>
    </row>
    <row r="5125" spans="32:32" x14ac:dyDescent="0.2">
      <c r="AF5125" s="132"/>
    </row>
    <row r="5126" spans="32:32" x14ac:dyDescent="0.2">
      <c r="AF5126" s="132"/>
    </row>
    <row r="5127" spans="32:32" x14ac:dyDescent="0.2">
      <c r="AF5127" s="132"/>
    </row>
    <row r="5128" spans="32:32" x14ac:dyDescent="0.2">
      <c r="AF5128" s="132"/>
    </row>
    <row r="5129" spans="32:32" x14ac:dyDescent="0.2">
      <c r="AF5129" s="132"/>
    </row>
    <row r="5130" spans="32:32" x14ac:dyDescent="0.2">
      <c r="AF5130" s="132"/>
    </row>
    <row r="5131" spans="32:32" x14ac:dyDescent="0.2">
      <c r="AF5131" s="132"/>
    </row>
    <row r="5132" spans="32:32" x14ac:dyDescent="0.2">
      <c r="AF5132" s="132"/>
    </row>
    <row r="5133" spans="32:32" x14ac:dyDescent="0.2">
      <c r="AF5133" s="132"/>
    </row>
    <row r="5134" spans="32:32" x14ac:dyDescent="0.2">
      <c r="AF5134" s="132"/>
    </row>
    <row r="5135" spans="32:32" x14ac:dyDescent="0.2">
      <c r="AF5135" s="132"/>
    </row>
    <row r="5136" spans="32:32" x14ac:dyDescent="0.2">
      <c r="AF5136" s="132"/>
    </row>
    <row r="5137" spans="32:32" x14ac:dyDescent="0.2">
      <c r="AF5137" s="132"/>
    </row>
    <row r="5138" spans="32:32" x14ac:dyDescent="0.2">
      <c r="AF5138" s="132"/>
    </row>
    <row r="5139" spans="32:32" x14ac:dyDescent="0.2">
      <c r="AF5139" s="132"/>
    </row>
    <row r="5140" spans="32:32" x14ac:dyDescent="0.2">
      <c r="AF5140" s="132"/>
    </row>
    <row r="5141" spans="32:32" x14ac:dyDescent="0.2">
      <c r="AF5141" s="132"/>
    </row>
    <row r="5142" spans="32:32" x14ac:dyDescent="0.2">
      <c r="AF5142" s="132"/>
    </row>
    <row r="5143" spans="32:32" x14ac:dyDescent="0.2">
      <c r="AF5143" s="132"/>
    </row>
    <row r="5144" spans="32:32" x14ac:dyDescent="0.2">
      <c r="AF5144" s="132"/>
    </row>
    <row r="5145" spans="32:32" x14ac:dyDescent="0.2">
      <c r="AF5145" s="132"/>
    </row>
    <row r="5146" spans="32:32" x14ac:dyDescent="0.2">
      <c r="AF5146" s="132"/>
    </row>
    <row r="5147" spans="32:32" x14ac:dyDescent="0.2">
      <c r="AF5147" s="132"/>
    </row>
    <row r="5148" spans="32:32" x14ac:dyDescent="0.2">
      <c r="AF5148" s="132"/>
    </row>
    <row r="5149" spans="32:32" x14ac:dyDescent="0.2">
      <c r="AF5149" s="132"/>
    </row>
    <row r="5150" spans="32:32" x14ac:dyDescent="0.2">
      <c r="AF5150" s="132"/>
    </row>
    <row r="5151" spans="32:32" x14ac:dyDescent="0.2">
      <c r="AF5151" s="132"/>
    </row>
    <row r="5152" spans="32:32" x14ac:dyDescent="0.2">
      <c r="AF5152" s="132"/>
    </row>
    <row r="5153" spans="32:32" x14ac:dyDescent="0.2">
      <c r="AF5153" s="132"/>
    </row>
    <row r="5154" spans="32:32" x14ac:dyDescent="0.2">
      <c r="AF5154" s="132"/>
    </row>
    <row r="5155" spans="32:32" x14ac:dyDescent="0.2">
      <c r="AF5155" s="132"/>
    </row>
    <row r="5156" spans="32:32" x14ac:dyDescent="0.2">
      <c r="AF5156" s="132"/>
    </row>
    <row r="5157" spans="32:32" x14ac:dyDescent="0.2">
      <c r="AF5157" s="132"/>
    </row>
    <row r="5158" spans="32:32" x14ac:dyDescent="0.2">
      <c r="AF5158" s="132"/>
    </row>
    <row r="5159" spans="32:32" x14ac:dyDescent="0.2">
      <c r="AF5159" s="132"/>
    </row>
    <row r="5160" spans="32:32" x14ac:dyDescent="0.2">
      <c r="AF5160" s="132"/>
    </row>
    <row r="5161" spans="32:32" x14ac:dyDescent="0.2">
      <c r="AF5161" s="132"/>
    </row>
    <row r="5162" spans="32:32" x14ac:dyDescent="0.2">
      <c r="AF5162" s="132"/>
    </row>
    <row r="5163" spans="32:32" x14ac:dyDescent="0.2">
      <c r="AF5163" s="132"/>
    </row>
    <row r="5164" spans="32:32" x14ac:dyDescent="0.2">
      <c r="AF5164" s="132"/>
    </row>
    <row r="5165" spans="32:32" x14ac:dyDescent="0.2">
      <c r="AF5165" s="132"/>
    </row>
    <row r="5166" spans="32:32" x14ac:dyDescent="0.2">
      <c r="AF5166" s="132"/>
    </row>
    <row r="5167" spans="32:32" x14ac:dyDescent="0.2">
      <c r="AF5167" s="132"/>
    </row>
    <row r="5168" spans="32:32" x14ac:dyDescent="0.2">
      <c r="AF5168" s="132"/>
    </row>
    <row r="5169" spans="32:32" x14ac:dyDescent="0.2">
      <c r="AF5169" s="132"/>
    </row>
    <row r="5170" spans="32:32" x14ac:dyDescent="0.2">
      <c r="AF5170" s="132"/>
    </row>
    <row r="5171" spans="32:32" x14ac:dyDescent="0.2">
      <c r="AF5171" s="132"/>
    </row>
    <row r="5172" spans="32:32" x14ac:dyDescent="0.2">
      <c r="AF5172" s="132"/>
    </row>
    <row r="5173" spans="32:32" x14ac:dyDescent="0.2">
      <c r="AF5173" s="132"/>
    </row>
    <row r="5174" spans="32:32" x14ac:dyDescent="0.2">
      <c r="AF5174" s="132"/>
    </row>
    <row r="5175" spans="32:32" x14ac:dyDescent="0.2">
      <c r="AF5175" s="132"/>
    </row>
    <row r="5176" spans="32:32" x14ac:dyDescent="0.2">
      <c r="AF5176" s="132"/>
    </row>
    <row r="5177" spans="32:32" x14ac:dyDescent="0.2">
      <c r="AF5177" s="132"/>
    </row>
    <row r="5178" spans="32:32" x14ac:dyDescent="0.2">
      <c r="AF5178" s="132"/>
    </row>
    <row r="5179" spans="32:32" x14ac:dyDescent="0.2">
      <c r="AF5179" s="132"/>
    </row>
    <row r="5180" spans="32:32" x14ac:dyDescent="0.2">
      <c r="AF5180" s="132"/>
    </row>
    <row r="5181" spans="32:32" x14ac:dyDescent="0.2">
      <c r="AF5181" s="132"/>
    </row>
    <row r="5182" spans="32:32" x14ac:dyDescent="0.2">
      <c r="AF5182" s="132"/>
    </row>
    <row r="5183" spans="32:32" x14ac:dyDescent="0.2">
      <c r="AF5183" s="132"/>
    </row>
    <row r="5184" spans="32:32" x14ac:dyDescent="0.2">
      <c r="AF5184" s="132"/>
    </row>
    <row r="5185" spans="32:32" x14ac:dyDescent="0.2">
      <c r="AF5185" s="132"/>
    </row>
    <row r="5186" spans="32:32" x14ac:dyDescent="0.2">
      <c r="AF5186" s="132"/>
    </row>
    <row r="5187" spans="32:32" x14ac:dyDescent="0.2">
      <c r="AF5187" s="132"/>
    </row>
    <row r="5188" spans="32:32" x14ac:dyDescent="0.2">
      <c r="AF5188" s="132"/>
    </row>
    <row r="5189" spans="32:32" x14ac:dyDescent="0.2">
      <c r="AF5189" s="132"/>
    </row>
    <row r="5190" spans="32:32" x14ac:dyDescent="0.2">
      <c r="AF5190" s="132"/>
    </row>
    <row r="5191" spans="32:32" x14ac:dyDescent="0.2">
      <c r="AF5191" s="132"/>
    </row>
    <row r="5192" spans="32:32" x14ac:dyDescent="0.2">
      <c r="AF5192" s="132"/>
    </row>
    <row r="5193" spans="32:32" x14ac:dyDescent="0.2">
      <c r="AF5193" s="132"/>
    </row>
    <row r="5194" spans="32:32" x14ac:dyDescent="0.2">
      <c r="AF5194" s="132"/>
    </row>
    <row r="5195" spans="32:32" x14ac:dyDescent="0.2">
      <c r="AF5195" s="132"/>
    </row>
    <row r="5196" spans="32:32" x14ac:dyDescent="0.2">
      <c r="AF5196" s="132"/>
    </row>
    <row r="5197" spans="32:32" x14ac:dyDescent="0.2">
      <c r="AF5197" s="132"/>
    </row>
    <row r="5198" spans="32:32" x14ac:dyDescent="0.2">
      <c r="AF5198" s="132"/>
    </row>
    <row r="5199" spans="32:32" x14ac:dyDescent="0.2">
      <c r="AF5199" s="132"/>
    </row>
    <row r="5200" spans="32:32" x14ac:dyDescent="0.2">
      <c r="AF5200" s="132"/>
    </row>
    <row r="5201" spans="32:32" x14ac:dyDescent="0.2">
      <c r="AF5201" s="132"/>
    </row>
    <row r="5202" spans="32:32" x14ac:dyDescent="0.2">
      <c r="AF5202" s="132"/>
    </row>
    <row r="5203" spans="32:32" x14ac:dyDescent="0.2">
      <c r="AF5203" s="132"/>
    </row>
    <row r="5204" spans="32:32" x14ac:dyDescent="0.2">
      <c r="AF5204" s="132"/>
    </row>
    <row r="5205" spans="32:32" x14ac:dyDescent="0.2">
      <c r="AF5205" s="132"/>
    </row>
    <row r="5206" spans="32:32" x14ac:dyDescent="0.2">
      <c r="AF5206" s="132"/>
    </row>
    <row r="5207" spans="32:32" x14ac:dyDescent="0.2">
      <c r="AF5207" s="132"/>
    </row>
    <row r="5208" spans="32:32" x14ac:dyDescent="0.2">
      <c r="AF5208" s="132"/>
    </row>
    <row r="5209" spans="32:32" x14ac:dyDescent="0.2">
      <c r="AF5209" s="132"/>
    </row>
    <row r="5210" spans="32:32" x14ac:dyDescent="0.2">
      <c r="AF5210" s="132"/>
    </row>
    <row r="5211" spans="32:32" x14ac:dyDescent="0.2">
      <c r="AF5211" s="132"/>
    </row>
    <row r="5212" spans="32:32" x14ac:dyDescent="0.2">
      <c r="AF5212" s="132"/>
    </row>
    <row r="5213" spans="32:32" x14ac:dyDescent="0.2">
      <c r="AF5213" s="132"/>
    </row>
    <row r="5214" spans="32:32" x14ac:dyDescent="0.2">
      <c r="AF5214" s="132"/>
    </row>
    <row r="5215" spans="32:32" x14ac:dyDescent="0.2">
      <c r="AF5215" s="132"/>
    </row>
    <row r="5216" spans="32:32" x14ac:dyDescent="0.2">
      <c r="AF5216" s="132"/>
    </row>
    <row r="5217" spans="32:32" x14ac:dyDescent="0.2">
      <c r="AF5217" s="132"/>
    </row>
    <row r="5218" spans="32:32" x14ac:dyDescent="0.2">
      <c r="AF5218" s="132"/>
    </row>
    <row r="5219" spans="32:32" x14ac:dyDescent="0.2">
      <c r="AF5219" s="132"/>
    </row>
    <row r="5220" spans="32:32" x14ac:dyDescent="0.2">
      <c r="AF5220" s="132"/>
    </row>
    <row r="5221" spans="32:32" x14ac:dyDescent="0.2">
      <c r="AF5221" s="132"/>
    </row>
    <row r="5222" spans="32:32" x14ac:dyDescent="0.2">
      <c r="AF5222" s="132"/>
    </row>
    <row r="5223" spans="32:32" x14ac:dyDescent="0.2">
      <c r="AF5223" s="132"/>
    </row>
    <row r="5224" spans="32:32" x14ac:dyDescent="0.2">
      <c r="AF5224" s="132"/>
    </row>
    <row r="5225" spans="32:32" x14ac:dyDescent="0.2">
      <c r="AF5225" s="132"/>
    </row>
    <row r="5226" spans="32:32" x14ac:dyDescent="0.2">
      <c r="AF5226" s="132"/>
    </row>
    <row r="5227" spans="32:32" x14ac:dyDescent="0.2">
      <c r="AF5227" s="132"/>
    </row>
    <row r="5228" spans="32:32" x14ac:dyDescent="0.2">
      <c r="AF5228" s="132"/>
    </row>
    <row r="5229" spans="32:32" x14ac:dyDescent="0.2">
      <c r="AF5229" s="132"/>
    </row>
    <row r="5230" spans="32:32" x14ac:dyDescent="0.2">
      <c r="AF5230" s="132"/>
    </row>
    <row r="5231" spans="32:32" x14ac:dyDescent="0.2">
      <c r="AF5231" s="132"/>
    </row>
    <row r="5232" spans="32:32" x14ac:dyDescent="0.2">
      <c r="AF5232" s="132"/>
    </row>
    <row r="5233" spans="32:32" x14ac:dyDescent="0.2">
      <c r="AF5233" s="132"/>
    </row>
    <row r="5234" spans="32:32" x14ac:dyDescent="0.2">
      <c r="AF5234" s="132"/>
    </row>
    <row r="5235" spans="32:32" x14ac:dyDescent="0.2">
      <c r="AF5235" s="132"/>
    </row>
    <row r="5236" spans="32:32" x14ac:dyDescent="0.2">
      <c r="AF5236" s="132"/>
    </row>
    <row r="5237" spans="32:32" x14ac:dyDescent="0.2">
      <c r="AF5237" s="132"/>
    </row>
    <row r="5238" spans="32:32" x14ac:dyDescent="0.2">
      <c r="AF5238" s="132"/>
    </row>
    <row r="5239" spans="32:32" x14ac:dyDescent="0.2">
      <c r="AF5239" s="132"/>
    </row>
    <row r="5240" spans="32:32" x14ac:dyDescent="0.2">
      <c r="AF5240" s="132"/>
    </row>
    <row r="5241" spans="32:32" x14ac:dyDescent="0.2">
      <c r="AF5241" s="132"/>
    </row>
    <row r="5242" spans="32:32" x14ac:dyDescent="0.2">
      <c r="AF5242" s="132"/>
    </row>
    <row r="5243" spans="32:32" x14ac:dyDescent="0.2">
      <c r="AF5243" s="132"/>
    </row>
    <row r="5244" spans="32:32" x14ac:dyDescent="0.2">
      <c r="AF5244" s="132"/>
    </row>
    <row r="5245" spans="32:32" x14ac:dyDescent="0.2">
      <c r="AF5245" s="132"/>
    </row>
    <row r="5246" spans="32:32" x14ac:dyDescent="0.2">
      <c r="AF5246" s="132"/>
    </row>
    <row r="5247" spans="32:32" x14ac:dyDescent="0.2">
      <c r="AF5247" s="132"/>
    </row>
    <row r="5248" spans="32:32" x14ac:dyDescent="0.2">
      <c r="AF5248" s="132"/>
    </row>
    <row r="5249" spans="32:32" x14ac:dyDescent="0.2">
      <c r="AF5249" s="132"/>
    </row>
    <row r="5250" spans="32:32" x14ac:dyDescent="0.2">
      <c r="AF5250" s="132"/>
    </row>
    <row r="5251" spans="32:32" x14ac:dyDescent="0.2">
      <c r="AF5251" s="132"/>
    </row>
    <row r="5252" spans="32:32" x14ac:dyDescent="0.2">
      <c r="AF5252" s="132"/>
    </row>
    <row r="5253" spans="32:32" x14ac:dyDescent="0.2">
      <c r="AF5253" s="132"/>
    </row>
    <row r="5254" spans="32:32" x14ac:dyDescent="0.2">
      <c r="AF5254" s="132"/>
    </row>
    <row r="5255" spans="32:32" x14ac:dyDescent="0.2">
      <c r="AF5255" s="132"/>
    </row>
    <row r="5256" spans="32:32" x14ac:dyDescent="0.2">
      <c r="AF5256" s="132"/>
    </row>
    <row r="5257" spans="32:32" x14ac:dyDescent="0.2">
      <c r="AF5257" s="132"/>
    </row>
    <row r="5258" spans="32:32" x14ac:dyDescent="0.2">
      <c r="AF5258" s="132"/>
    </row>
    <row r="5259" spans="32:32" x14ac:dyDescent="0.2">
      <c r="AF5259" s="132"/>
    </row>
    <row r="5260" spans="32:32" x14ac:dyDescent="0.2">
      <c r="AF5260" s="132"/>
    </row>
    <row r="5261" spans="32:32" x14ac:dyDescent="0.2">
      <c r="AF5261" s="132"/>
    </row>
    <row r="5262" spans="32:32" x14ac:dyDescent="0.2">
      <c r="AF5262" s="132"/>
    </row>
    <row r="5263" spans="32:32" x14ac:dyDescent="0.2">
      <c r="AF5263" s="132"/>
    </row>
    <row r="5264" spans="32:32" x14ac:dyDescent="0.2">
      <c r="AF5264" s="132"/>
    </row>
    <row r="5265" spans="32:32" x14ac:dyDescent="0.2">
      <c r="AF5265" s="132"/>
    </row>
    <row r="5266" spans="32:32" x14ac:dyDescent="0.2">
      <c r="AF5266" s="132"/>
    </row>
    <row r="5267" spans="32:32" x14ac:dyDescent="0.2">
      <c r="AF5267" s="132"/>
    </row>
    <row r="5268" spans="32:32" x14ac:dyDescent="0.2">
      <c r="AF5268" s="132"/>
    </row>
    <row r="5269" spans="32:32" x14ac:dyDescent="0.2">
      <c r="AF5269" s="132"/>
    </row>
    <row r="5270" spans="32:32" x14ac:dyDescent="0.2">
      <c r="AF5270" s="132"/>
    </row>
    <row r="5271" spans="32:32" x14ac:dyDescent="0.2">
      <c r="AF5271" s="132"/>
    </row>
    <row r="5272" spans="32:32" x14ac:dyDescent="0.2">
      <c r="AF5272" s="132"/>
    </row>
    <row r="5273" spans="32:32" x14ac:dyDescent="0.2">
      <c r="AF5273" s="132"/>
    </row>
    <row r="5274" spans="32:32" x14ac:dyDescent="0.2">
      <c r="AF5274" s="132"/>
    </row>
    <row r="5275" spans="32:32" x14ac:dyDescent="0.2">
      <c r="AF5275" s="132"/>
    </row>
    <row r="5276" spans="32:32" x14ac:dyDescent="0.2">
      <c r="AF5276" s="132"/>
    </row>
    <row r="5277" spans="32:32" x14ac:dyDescent="0.2">
      <c r="AF5277" s="132"/>
    </row>
    <row r="5278" spans="32:32" x14ac:dyDescent="0.2">
      <c r="AF5278" s="132"/>
    </row>
    <row r="5279" spans="32:32" x14ac:dyDescent="0.2">
      <c r="AF5279" s="132"/>
    </row>
    <row r="5280" spans="32:32" x14ac:dyDescent="0.2">
      <c r="AF5280" s="132"/>
    </row>
    <row r="5281" spans="32:32" x14ac:dyDescent="0.2">
      <c r="AF5281" s="132"/>
    </row>
    <row r="5282" spans="32:32" x14ac:dyDescent="0.2">
      <c r="AF5282" s="132"/>
    </row>
    <row r="5283" spans="32:32" x14ac:dyDescent="0.2">
      <c r="AF5283" s="132"/>
    </row>
    <row r="5284" spans="32:32" x14ac:dyDescent="0.2">
      <c r="AF5284" s="132"/>
    </row>
    <row r="5285" spans="32:32" x14ac:dyDescent="0.2">
      <c r="AF5285" s="132"/>
    </row>
    <row r="5286" spans="32:32" x14ac:dyDescent="0.2">
      <c r="AF5286" s="132"/>
    </row>
    <row r="5287" spans="32:32" x14ac:dyDescent="0.2">
      <c r="AF5287" s="132"/>
    </row>
    <row r="5288" spans="32:32" x14ac:dyDescent="0.2">
      <c r="AF5288" s="132"/>
    </row>
    <row r="5289" spans="32:32" x14ac:dyDescent="0.2">
      <c r="AF5289" s="132"/>
    </row>
    <row r="5290" spans="32:32" x14ac:dyDescent="0.2">
      <c r="AF5290" s="132"/>
    </row>
    <row r="5291" spans="32:32" x14ac:dyDescent="0.2">
      <c r="AF5291" s="132"/>
    </row>
    <row r="5292" spans="32:32" x14ac:dyDescent="0.2">
      <c r="AF5292" s="132"/>
    </row>
    <row r="5293" spans="32:32" x14ac:dyDescent="0.2">
      <c r="AF5293" s="132"/>
    </row>
    <row r="5294" spans="32:32" x14ac:dyDescent="0.2">
      <c r="AF5294" s="132"/>
    </row>
    <row r="5295" spans="32:32" x14ac:dyDescent="0.2">
      <c r="AF5295" s="132"/>
    </row>
    <row r="5296" spans="32:32" x14ac:dyDescent="0.2">
      <c r="AF5296" s="132"/>
    </row>
    <row r="5297" spans="32:32" x14ac:dyDescent="0.2">
      <c r="AF5297" s="132"/>
    </row>
    <row r="5298" spans="32:32" x14ac:dyDescent="0.2">
      <c r="AF5298" s="132"/>
    </row>
    <row r="5299" spans="32:32" x14ac:dyDescent="0.2">
      <c r="AF5299" s="132"/>
    </row>
    <row r="5300" spans="32:32" x14ac:dyDescent="0.2">
      <c r="AF5300" s="132"/>
    </row>
    <row r="5301" spans="32:32" x14ac:dyDescent="0.2">
      <c r="AF5301" s="132"/>
    </row>
    <row r="5302" spans="32:32" x14ac:dyDescent="0.2">
      <c r="AF5302" s="132"/>
    </row>
    <row r="5303" spans="32:32" x14ac:dyDescent="0.2">
      <c r="AF5303" s="132"/>
    </row>
    <row r="5304" spans="32:32" x14ac:dyDescent="0.2">
      <c r="AF5304" s="132"/>
    </row>
    <row r="5305" spans="32:32" x14ac:dyDescent="0.2">
      <c r="AF5305" s="132"/>
    </row>
    <row r="5306" spans="32:32" x14ac:dyDescent="0.2">
      <c r="AF5306" s="132"/>
    </row>
    <row r="5307" spans="32:32" x14ac:dyDescent="0.2">
      <c r="AF5307" s="132"/>
    </row>
    <row r="5308" spans="32:32" x14ac:dyDescent="0.2">
      <c r="AF5308" s="132"/>
    </row>
    <row r="5309" spans="32:32" x14ac:dyDescent="0.2">
      <c r="AF5309" s="132"/>
    </row>
    <row r="5310" spans="32:32" x14ac:dyDescent="0.2">
      <c r="AF5310" s="132"/>
    </row>
    <row r="5311" spans="32:32" x14ac:dyDescent="0.2">
      <c r="AF5311" s="132"/>
    </row>
    <row r="5312" spans="32:32" x14ac:dyDescent="0.2">
      <c r="AF5312" s="132"/>
    </row>
    <row r="5313" spans="32:32" x14ac:dyDescent="0.2">
      <c r="AF5313" s="132"/>
    </row>
    <row r="5314" spans="32:32" x14ac:dyDescent="0.2">
      <c r="AF5314" s="132"/>
    </row>
    <row r="5315" spans="32:32" x14ac:dyDescent="0.2">
      <c r="AF5315" s="132"/>
    </row>
    <row r="5316" spans="32:32" x14ac:dyDescent="0.2">
      <c r="AF5316" s="132"/>
    </row>
    <row r="5317" spans="32:32" x14ac:dyDescent="0.2">
      <c r="AF5317" s="132"/>
    </row>
    <row r="5318" spans="32:32" x14ac:dyDescent="0.2">
      <c r="AF5318" s="132"/>
    </row>
    <row r="5319" spans="32:32" x14ac:dyDescent="0.2">
      <c r="AF5319" s="132"/>
    </row>
    <row r="5320" spans="32:32" x14ac:dyDescent="0.2">
      <c r="AF5320" s="132"/>
    </row>
    <row r="5321" spans="32:32" x14ac:dyDescent="0.2">
      <c r="AF5321" s="132"/>
    </row>
    <row r="5322" spans="32:32" x14ac:dyDescent="0.2">
      <c r="AF5322" s="132"/>
    </row>
    <row r="5323" spans="32:32" x14ac:dyDescent="0.2">
      <c r="AF5323" s="132"/>
    </row>
    <row r="5324" spans="32:32" x14ac:dyDescent="0.2">
      <c r="AF5324" s="132"/>
    </row>
    <row r="5325" spans="32:32" x14ac:dyDescent="0.2">
      <c r="AF5325" s="132"/>
    </row>
    <row r="5326" spans="32:32" x14ac:dyDescent="0.2">
      <c r="AF5326" s="132"/>
    </row>
    <row r="5327" spans="32:32" x14ac:dyDescent="0.2">
      <c r="AF5327" s="132"/>
    </row>
    <row r="5328" spans="32:32" x14ac:dyDescent="0.2">
      <c r="AF5328" s="132"/>
    </row>
    <row r="5329" spans="32:32" x14ac:dyDescent="0.2">
      <c r="AF5329" s="132"/>
    </row>
    <row r="5330" spans="32:32" x14ac:dyDescent="0.2">
      <c r="AF5330" s="132"/>
    </row>
    <row r="5331" spans="32:32" x14ac:dyDescent="0.2">
      <c r="AF5331" s="132"/>
    </row>
    <row r="5332" spans="32:32" x14ac:dyDescent="0.2">
      <c r="AF5332" s="132"/>
    </row>
    <row r="5333" spans="32:32" x14ac:dyDescent="0.2">
      <c r="AF5333" s="132"/>
    </row>
    <row r="5334" spans="32:32" x14ac:dyDescent="0.2">
      <c r="AF5334" s="132"/>
    </row>
    <row r="5335" spans="32:32" x14ac:dyDescent="0.2">
      <c r="AF5335" s="132"/>
    </row>
    <row r="5336" spans="32:32" x14ac:dyDescent="0.2">
      <c r="AF5336" s="132"/>
    </row>
    <row r="5337" spans="32:32" x14ac:dyDescent="0.2">
      <c r="AF5337" s="132"/>
    </row>
    <row r="5338" spans="32:32" x14ac:dyDescent="0.2">
      <c r="AF5338" s="132"/>
    </row>
    <row r="5339" spans="32:32" x14ac:dyDescent="0.2">
      <c r="AF5339" s="132"/>
    </row>
    <row r="5340" spans="32:32" x14ac:dyDescent="0.2">
      <c r="AF5340" s="132"/>
    </row>
    <row r="5341" spans="32:32" x14ac:dyDescent="0.2">
      <c r="AF5341" s="132"/>
    </row>
    <row r="5342" spans="32:32" x14ac:dyDescent="0.2">
      <c r="AF5342" s="132"/>
    </row>
    <row r="5343" spans="32:32" x14ac:dyDescent="0.2">
      <c r="AF5343" s="132"/>
    </row>
    <row r="5344" spans="32:32" x14ac:dyDescent="0.2">
      <c r="AF5344" s="132"/>
    </row>
    <row r="5345" spans="32:32" x14ac:dyDescent="0.2">
      <c r="AF5345" s="132"/>
    </row>
    <row r="5346" spans="32:32" x14ac:dyDescent="0.2">
      <c r="AF5346" s="132"/>
    </row>
    <row r="5347" spans="32:32" x14ac:dyDescent="0.2">
      <c r="AF5347" s="132"/>
    </row>
    <row r="5348" spans="32:32" x14ac:dyDescent="0.2">
      <c r="AF5348" s="132"/>
    </row>
    <row r="5349" spans="32:32" x14ac:dyDescent="0.2">
      <c r="AF5349" s="132"/>
    </row>
    <row r="5350" spans="32:32" x14ac:dyDescent="0.2">
      <c r="AF5350" s="132"/>
    </row>
    <row r="5351" spans="32:32" x14ac:dyDescent="0.2">
      <c r="AF5351" s="132"/>
    </row>
    <row r="5352" spans="32:32" x14ac:dyDescent="0.2">
      <c r="AF5352" s="132"/>
    </row>
    <row r="5353" spans="32:32" x14ac:dyDescent="0.2">
      <c r="AF5353" s="132"/>
    </row>
    <row r="5354" spans="32:32" x14ac:dyDescent="0.2">
      <c r="AF5354" s="132"/>
    </row>
    <row r="5355" spans="32:32" x14ac:dyDescent="0.2">
      <c r="AF5355" s="132"/>
    </row>
    <row r="5356" spans="32:32" x14ac:dyDescent="0.2">
      <c r="AF5356" s="132"/>
    </row>
    <row r="5357" spans="32:32" x14ac:dyDescent="0.2">
      <c r="AF5357" s="132"/>
    </row>
    <row r="5358" spans="32:32" x14ac:dyDescent="0.2">
      <c r="AF5358" s="132"/>
    </row>
    <row r="5359" spans="32:32" x14ac:dyDescent="0.2">
      <c r="AF5359" s="132"/>
    </row>
    <row r="5360" spans="32:32" x14ac:dyDescent="0.2">
      <c r="AF5360" s="132"/>
    </row>
    <row r="5361" spans="32:32" x14ac:dyDescent="0.2">
      <c r="AF5361" s="132"/>
    </row>
    <row r="5362" spans="32:32" x14ac:dyDescent="0.2">
      <c r="AF5362" s="132"/>
    </row>
    <row r="5363" spans="32:32" x14ac:dyDescent="0.2">
      <c r="AF5363" s="132"/>
    </row>
    <row r="5364" spans="32:32" x14ac:dyDescent="0.2">
      <c r="AF5364" s="132"/>
    </row>
    <row r="5365" spans="32:32" x14ac:dyDescent="0.2">
      <c r="AF5365" s="132"/>
    </row>
    <row r="5366" spans="32:32" x14ac:dyDescent="0.2">
      <c r="AF5366" s="132"/>
    </row>
    <row r="5367" spans="32:32" x14ac:dyDescent="0.2">
      <c r="AF5367" s="132"/>
    </row>
    <row r="5368" spans="32:32" x14ac:dyDescent="0.2">
      <c r="AF5368" s="132"/>
    </row>
    <row r="5369" spans="32:32" x14ac:dyDescent="0.2">
      <c r="AF5369" s="132"/>
    </row>
    <row r="5370" spans="32:32" x14ac:dyDescent="0.2">
      <c r="AF5370" s="132"/>
    </row>
    <row r="5371" spans="32:32" x14ac:dyDescent="0.2">
      <c r="AF5371" s="132"/>
    </row>
    <row r="5372" spans="32:32" x14ac:dyDescent="0.2">
      <c r="AF5372" s="132"/>
    </row>
    <row r="5373" spans="32:32" x14ac:dyDescent="0.2">
      <c r="AF5373" s="132"/>
    </row>
    <row r="5374" spans="32:32" x14ac:dyDescent="0.2">
      <c r="AF5374" s="132"/>
    </row>
    <row r="5375" spans="32:32" x14ac:dyDescent="0.2">
      <c r="AF5375" s="132"/>
    </row>
    <row r="5376" spans="32:32" x14ac:dyDescent="0.2">
      <c r="AF5376" s="132"/>
    </row>
    <row r="5377" spans="32:32" x14ac:dyDescent="0.2">
      <c r="AF5377" s="132"/>
    </row>
    <row r="5378" spans="32:32" x14ac:dyDescent="0.2">
      <c r="AF5378" s="132"/>
    </row>
    <row r="5379" spans="32:32" x14ac:dyDescent="0.2">
      <c r="AF5379" s="132"/>
    </row>
    <row r="5380" spans="32:32" x14ac:dyDescent="0.2">
      <c r="AF5380" s="132"/>
    </row>
    <row r="5381" spans="32:32" x14ac:dyDescent="0.2">
      <c r="AF5381" s="132"/>
    </row>
    <row r="5382" spans="32:32" x14ac:dyDescent="0.2">
      <c r="AF5382" s="132"/>
    </row>
    <row r="5383" spans="32:32" x14ac:dyDescent="0.2">
      <c r="AF5383" s="132"/>
    </row>
    <row r="5384" spans="32:32" x14ac:dyDescent="0.2">
      <c r="AF5384" s="132"/>
    </row>
    <row r="5385" spans="32:32" x14ac:dyDescent="0.2">
      <c r="AF5385" s="132"/>
    </row>
    <row r="5386" spans="32:32" x14ac:dyDescent="0.2">
      <c r="AF5386" s="132"/>
    </row>
    <row r="5387" spans="32:32" x14ac:dyDescent="0.2">
      <c r="AF5387" s="132"/>
    </row>
    <row r="5388" spans="32:32" x14ac:dyDescent="0.2">
      <c r="AF5388" s="132"/>
    </row>
    <row r="5389" spans="32:32" x14ac:dyDescent="0.2">
      <c r="AF5389" s="132"/>
    </row>
    <row r="5390" spans="32:32" x14ac:dyDescent="0.2">
      <c r="AF5390" s="132"/>
    </row>
    <row r="5391" spans="32:32" x14ac:dyDescent="0.2">
      <c r="AF5391" s="132"/>
    </row>
    <row r="5392" spans="32:32" x14ac:dyDescent="0.2">
      <c r="AF5392" s="132"/>
    </row>
    <row r="5393" spans="32:32" x14ac:dyDescent="0.2">
      <c r="AF5393" s="132"/>
    </row>
    <row r="5394" spans="32:32" x14ac:dyDescent="0.2">
      <c r="AF5394" s="132"/>
    </row>
    <row r="5395" spans="32:32" x14ac:dyDescent="0.2">
      <c r="AF5395" s="132"/>
    </row>
    <row r="5396" spans="32:32" x14ac:dyDescent="0.2">
      <c r="AF5396" s="132"/>
    </row>
    <row r="5397" spans="32:32" x14ac:dyDescent="0.2">
      <c r="AF5397" s="132"/>
    </row>
    <row r="5398" spans="32:32" x14ac:dyDescent="0.2">
      <c r="AF5398" s="132"/>
    </row>
    <row r="5399" spans="32:32" x14ac:dyDescent="0.2">
      <c r="AF5399" s="132"/>
    </row>
    <row r="5400" spans="32:32" x14ac:dyDescent="0.2">
      <c r="AF5400" s="132"/>
    </row>
    <row r="5401" spans="32:32" x14ac:dyDescent="0.2">
      <c r="AF5401" s="132"/>
    </row>
    <row r="5402" spans="32:32" x14ac:dyDescent="0.2">
      <c r="AF5402" s="132"/>
    </row>
    <row r="5403" spans="32:32" x14ac:dyDescent="0.2">
      <c r="AF5403" s="132"/>
    </row>
    <row r="5404" spans="32:32" x14ac:dyDescent="0.2">
      <c r="AF5404" s="132"/>
    </row>
    <row r="5405" spans="32:32" x14ac:dyDescent="0.2">
      <c r="AF5405" s="132"/>
    </row>
    <row r="5406" spans="32:32" x14ac:dyDescent="0.2">
      <c r="AF5406" s="132"/>
    </row>
    <row r="5407" spans="32:32" x14ac:dyDescent="0.2">
      <c r="AF5407" s="132"/>
    </row>
    <row r="5408" spans="32:32" x14ac:dyDescent="0.2">
      <c r="AF5408" s="132"/>
    </row>
    <row r="5409" spans="32:32" x14ac:dyDescent="0.2">
      <c r="AF5409" s="132"/>
    </row>
    <row r="5410" spans="32:32" x14ac:dyDescent="0.2">
      <c r="AF5410" s="132"/>
    </row>
    <row r="5411" spans="32:32" x14ac:dyDescent="0.2">
      <c r="AF5411" s="132"/>
    </row>
    <row r="5412" spans="32:32" x14ac:dyDescent="0.2">
      <c r="AF5412" s="132"/>
    </row>
    <row r="5413" spans="32:32" x14ac:dyDescent="0.2">
      <c r="AF5413" s="132"/>
    </row>
    <row r="5414" spans="32:32" x14ac:dyDescent="0.2">
      <c r="AF5414" s="132"/>
    </row>
    <row r="5415" spans="32:32" x14ac:dyDescent="0.2">
      <c r="AF5415" s="132"/>
    </row>
    <row r="5416" spans="32:32" x14ac:dyDescent="0.2">
      <c r="AF5416" s="132"/>
    </row>
    <row r="5417" spans="32:32" x14ac:dyDescent="0.2">
      <c r="AF5417" s="132"/>
    </row>
    <row r="5418" spans="32:32" x14ac:dyDescent="0.2">
      <c r="AF5418" s="132"/>
    </row>
    <row r="5419" spans="32:32" x14ac:dyDescent="0.2">
      <c r="AF5419" s="132"/>
    </row>
    <row r="5420" spans="32:32" x14ac:dyDescent="0.2">
      <c r="AF5420" s="132"/>
    </row>
    <row r="5421" spans="32:32" x14ac:dyDescent="0.2">
      <c r="AF5421" s="132"/>
    </row>
    <row r="5422" spans="32:32" x14ac:dyDescent="0.2">
      <c r="AF5422" s="132"/>
    </row>
    <row r="5423" spans="32:32" x14ac:dyDescent="0.2">
      <c r="AF5423" s="132"/>
    </row>
    <row r="5424" spans="32:32" x14ac:dyDescent="0.2">
      <c r="AF5424" s="132"/>
    </row>
    <row r="5425" spans="32:32" x14ac:dyDescent="0.2">
      <c r="AF5425" s="132"/>
    </row>
    <row r="5426" spans="32:32" x14ac:dyDescent="0.2">
      <c r="AF5426" s="132"/>
    </row>
    <row r="5427" spans="32:32" x14ac:dyDescent="0.2">
      <c r="AF5427" s="132"/>
    </row>
    <row r="5428" spans="32:32" x14ac:dyDescent="0.2">
      <c r="AF5428" s="132"/>
    </row>
    <row r="5429" spans="32:32" x14ac:dyDescent="0.2">
      <c r="AF5429" s="132"/>
    </row>
    <row r="5430" spans="32:32" x14ac:dyDescent="0.2">
      <c r="AF5430" s="132"/>
    </row>
    <row r="5431" spans="32:32" x14ac:dyDescent="0.2">
      <c r="AF5431" s="132"/>
    </row>
    <row r="5432" spans="32:32" x14ac:dyDescent="0.2">
      <c r="AF5432" s="132"/>
    </row>
    <row r="5433" spans="32:32" x14ac:dyDescent="0.2">
      <c r="AF5433" s="132"/>
    </row>
    <row r="5434" spans="32:32" x14ac:dyDescent="0.2">
      <c r="AF5434" s="132"/>
    </row>
    <row r="5435" spans="32:32" x14ac:dyDescent="0.2">
      <c r="AF5435" s="132"/>
    </row>
    <row r="5436" spans="32:32" x14ac:dyDescent="0.2">
      <c r="AF5436" s="132"/>
    </row>
    <row r="5437" spans="32:32" x14ac:dyDescent="0.2">
      <c r="AF5437" s="132"/>
    </row>
    <row r="5438" spans="32:32" x14ac:dyDescent="0.2">
      <c r="AF5438" s="132"/>
    </row>
    <row r="5439" spans="32:32" x14ac:dyDescent="0.2">
      <c r="AF5439" s="132"/>
    </row>
    <row r="5440" spans="32:32" x14ac:dyDescent="0.2">
      <c r="AF5440" s="132"/>
    </row>
    <row r="5441" spans="32:32" x14ac:dyDescent="0.2">
      <c r="AF5441" s="132"/>
    </row>
    <row r="5442" spans="32:32" x14ac:dyDescent="0.2">
      <c r="AF5442" s="132"/>
    </row>
    <row r="5443" spans="32:32" x14ac:dyDescent="0.2">
      <c r="AF5443" s="132"/>
    </row>
    <row r="5444" spans="32:32" x14ac:dyDescent="0.2">
      <c r="AF5444" s="132"/>
    </row>
    <row r="5445" spans="32:32" x14ac:dyDescent="0.2">
      <c r="AF5445" s="132"/>
    </row>
    <row r="5446" spans="32:32" x14ac:dyDescent="0.2">
      <c r="AF5446" s="132"/>
    </row>
    <row r="5447" spans="32:32" x14ac:dyDescent="0.2">
      <c r="AF5447" s="132"/>
    </row>
    <row r="5448" spans="32:32" x14ac:dyDescent="0.2">
      <c r="AF5448" s="132"/>
    </row>
    <row r="5449" spans="32:32" x14ac:dyDescent="0.2">
      <c r="AF5449" s="132"/>
    </row>
    <row r="5450" spans="32:32" x14ac:dyDescent="0.2">
      <c r="AF5450" s="132"/>
    </row>
    <row r="5451" spans="32:32" x14ac:dyDescent="0.2">
      <c r="AF5451" s="132"/>
    </row>
    <row r="5452" spans="32:32" x14ac:dyDescent="0.2">
      <c r="AF5452" s="132"/>
    </row>
    <row r="5453" spans="32:32" x14ac:dyDescent="0.2">
      <c r="AF5453" s="132"/>
    </row>
    <row r="5454" spans="32:32" x14ac:dyDescent="0.2">
      <c r="AF5454" s="132"/>
    </row>
    <row r="5455" spans="32:32" x14ac:dyDescent="0.2">
      <c r="AF5455" s="132"/>
    </row>
    <row r="5456" spans="32:32" x14ac:dyDescent="0.2">
      <c r="AF5456" s="132"/>
    </row>
    <row r="5457" spans="32:32" x14ac:dyDescent="0.2">
      <c r="AF5457" s="132"/>
    </row>
    <row r="5458" spans="32:32" x14ac:dyDescent="0.2">
      <c r="AF5458" s="132"/>
    </row>
    <row r="5459" spans="32:32" x14ac:dyDescent="0.2">
      <c r="AF5459" s="132"/>
    </row>
    <row r="5460" spans="32:32" x14ac:dyDescent="0.2">
      <c r="AF5460" s="132"/>
    </row>
    <row r="5461" spans="32:32" x14ac:dyDescent="0.2">
      <c r="AF5461" s="132"/>
    </row>
    <row r="5462" spans="32:32" x14ac:dyDescent="0.2">
      <c r="AF5462" s="132"/>
    </row>
    <row r="5463" spans="32:32" x14ac:dyDescent="0.2">
      <c r="AF5463" s="132"/>
    </row>
    <row r="5464" spans="32:32" x14ac:dyDescent="0.2">
      <c r="AF5464" s="132"/>
    </row>
    <row r="5465" spans="32:32" x14ac:dyDescent="0.2">
      <c r="AF5465" s="132"/>
    </row>
    <row r="5466" spans="32:32" x14ac:dyDescent="0.2">
      <c r="AF5466" s="132"/>
    </row>
    <row r="5467" spans="32:32" x14ac:dyDescent="0.2">
      <c r="AF5467" s="132"/>
    </row>
    <row r="5468" spans="32:32" x14ac:dyDescent="0.2">
      <c r="AF5468" s="132"/>
    </row>
    <row r="5469" spans="32:32" x14ac:dyDescent="0.2">
      <c r="AF5469" s="132"/>
    </row>
    <row r="5470" spans="32:32" x14ac:dyDescent="0.2">
      <c r="AF5470" s="132"/>
    </row>
    <row r="5471" spans="32:32" x14ac:dyDescent="0.2">
      <c r="AF5471" s="132"/>
    </row>
    <row r="5472" spans="32:32" x14ac:dyDescent="0.2">
      <c r="AF5472" s="132"/>
    </row>
    <row r="5473" spans="32:32" x14ac:dyDescent="0.2">
      <c r="AF5473" s="132"/>
    </row>
    <row r="5474" spans="32:32" x14ac:dyDescent="0.2">
      <c r="AF5474" s="132"/>
    </row>
    <row r="5475" spans="32:32" x14ac:dyDescent="0.2">
      <c r="AF5475" s="132"/>
    </row>
    <row r="5476" spans="32:32" x14ac:dyDescent="0.2">
      <c r="AF5476" s="132"/>
    </row>
    <row r="5477" spans="32:32" x14ac:dyDescent="0.2">
      <c r="AF5477" s="132"/>
    </row>
    <row r="5478" spans="32:32" x14ac:dyDescent="0.2">
      <c r="AF5478" s="132"/>
    </row>
    <row r="5479" spans="32:32" x14ac:dyDescent="0.2">
      <c r="AF5479" s="132"/>
    </row>
    <row r="5480" spans="32:32" x14ac:dyDescent="0.2">
      <c r="AF5480" s="132"/>
    </row>
    <row r="5481" spans="32:32" x14ac:dyDescent="0.2">
      <c r="AF5481" s="132"/>
    </row>
    <row r="5482" spans="32:32" x14ac:dyDescent="0.2">
      <c r="AF5482" s="132"/>
    </row>
    <row r="5483" spans="32:32" x14ac:dyDescent="0.2">
      <c r="AF5483" s="132"/>
    </row>
    <row r="5484" spans="32:32" x14ac:dyDescent="0.2">
      <c r="AF5484" s="132"/>
    </row>
    <row r="5485" spans="32:32" x14ac:dyDescent="0.2">
      <c r="AF5485" s="132"/>
    </row>
    <row r="5486" spans="32:32" x14ac:dyDescent="0.2">
      <c r="AF5486" s="132"/>
    </row>
    <row r="5487" spans="32:32" x14ac:dyDescent="0.2">
      <c r="AF5487" s="132"/>
    </row>
    <row r="5488" spans="32:32" x14ac:dyDescent="0.2">
      <c r="AF5488" s="132"/>
    </row>
    <row r="5489" spans="32:32" x14ac:dyDescent="0.2">
      <c r="AF5489" s="132"/>
    </row>
    <row r="5490" spans="32:32" x14ac:dyDescent="0.2">
      <c r="AF5490" s="132"/>
    </row>
    <row r="5491" spans="32:32" x14ac:dyDescent="0.2">
      <c r="AF5491" s="132"/>
    </row>
    <row r="5492" spans="32:32" x14ac:dyDescent="0.2">
      <c r="AF5492" s="132"/>
    </row>
    <row r="5493" spans="32:32" x14ac:dyDescent="0.2">
      <c r="AF5493" s="132"/>
    </row>
    <row r="5494" spans="32:32" x14ac:dyDescent="0.2">
      <c r="AF5494" s="132"/>
    </row>
    <row r="5495" spans="32:32" x14ac:dyDescent="0.2">
      <c r="AF5495" s="132"/>
    </row>
    <row r="5496" spans="32:32" x14ac:dyDescent="0.2">
      <c r="AF5496" s="132"/>
    </row>
    <row r="5497" spans="32:32" x14ac:dyDescent="0.2">
      <c r="AF5497" s="132"/>
    </row>
    <row r="5498" spans="32:32" x14ac:dyDescent="0.2">
      <c r="AF5498" s="132"/>
    </row>
    <row r="5499" spans="32:32" x14ac:dyDescent="0.2">
      <c r="AF5499" s="132"/>
    </row>
    <row r="5500" spans="32:32" x14ac:dyDescent="0.2">
      <c r="AF5500" s="132"/>
    </row>
    <row r="5501" spans="32:32" x14ac:dyDescent="0.2">
      <c r="AF5501" s="132"/>
    </row>
    <row r="5502" spans="32:32" x14ac:dyDescent="0.2">
      <c r="AF5502" s="132"/>
    </row>
    <row r="5503" spans="32:32" x14ac:dyDescent="0.2">
      <c r="AF5503" s="132"/>
    </row>
    <row r="5504" spans="32:32" x14ac:dyDescent="0.2">
      <c r="AF5504" s="132"/>
    </row>
    <row r="5505" spans="32:32" x14ac:dyDescent="0.2">
      <c r="AF5505" s="132"/>
    </row>
    <row r="5506" spans="32:32" x14ac:dyDescent="0.2">
      <c r="AF5506" s="132"/>
    </row>
    <row r="5507" spans="32:32" x14ac:dyDescent="0.2">
      <c r="AF5507" s="132"/>
    </row>
    <row r="5508" spans="32:32" x14ac:dyDescent="0.2">
      <c r="AF5508" s="132"/>
    </row>
    <row r="5509" spans="32:32" x14ac:dyDescent="0.2">
      <c r="AF5509" s="132"/>
    </row>
    <row r="5510" spans="32:32" x14ac:dyDescent="0.2">
      <c r="AF5510" s="132"/>
    </row>
    <row r="5511" spans="32:32" x14ac:dyDescent="0.2">
      <c r="AF5511" s="132"/>
    </row>
    <row r="5512" spans="32:32" x14ac:dyDescent="0.2">
      <c r="AF5512" s="132"/>
    </row>
    <row r="5513" spans="32:32" x14ac:dyDescent="0.2">
      <c r="AF5513" s="132"/>
    </row>
    <row r="5514" spans="32:32" x14ac:dyDescent="0.2">
      <c r="AF5514" s="132"/>
    </row>
    <row r="5515" spans="32:32" x14ac:dyDescent="0.2">
      <c r="AF5515" s="132"/>
    </row>
    <row r="5516" spans="32:32" x14ac:dyDescent="0.2">
      <c r="AF5516" s="132"/>
    </row>
    <row r="5517" spans="32:32" x14ac:dyDescent="0.2">
      <c r="AF5517" s="132"/>
    </row>
    <row r="5518" spans="32:32" x14ac:dyDescent="0.2">
      <c r="AF5518" s="132"/>
    </row>
    <row r="5519" spans="32:32" x14ac:dyDescent="0.2">
      <c r="AF5519" s="132"/>
    </row>
    <row r="5520" spans="32:32" x14ac:dyDescent="0.2">
      <c r="AF5520" s="132"/>
    </row>
    <row r="5521" spans="32:32" x14ac:dyDescent="0.2">
      <c r="AF5521" s="132"/>
    </row>
    <row r="5522" spans="32:32" x14ac:dyDescent="0.2">
      <c r="AF5522" s="132"/>
    </row>
    <row r="5523" spans="32:32" x14ac:dyDescent="0.2">
      <c r="AF5523" s="132"/>
    </row>
    <row r="5524" spans="32:32" x14ac:dyDescent="0.2">
      <c r="AF5524" s="132"/>
    </row>
    <row r="5525" spans="32:32" x14ac:dyDescent="0.2">
      <c r="AF5525" s="132"/>
    </row>
    <row r="5526" spans="32:32" x14ac:dyDescent="0.2">
      <c r="AF5526" s="132"/>
    </row>
    <row r="5527" spans="32:32" x14ac:dyDescent="0.2">
      <c r="AF5527" s="132"/>
    </row>
    <row r="5528" spans="32:32" x14ac:dyDescent="0.2">
      <c r="AF5528" s="132"/>
    </row>
    <row r="5529" spans="32:32" x14ac:dyDescent="0.2">
      <c r="AF5529" s="132"/>
    </row>
    <row r="5530" spans="32:32" x14ac:dyDescent="0.2">
      <c r="AF5530" s="132"/>
    </row>
    <row r="5531" spans="32:32" x14ac:dyDescent="0.2">
      <c r="AF5531" s="132"/>
    </row>
    <row r="5532" spans="32:32" x14ac:dyDescent="0.2">
      <c r="AF5532" s="132"/>
    </row>
    <row r="5533" spans="32:32" x14ac:dyDescent="0.2">
      <c r="AF5533" s="132"/>
    </row>
    <row r="5534" spans="32:32" x14ac:dyDescent="0.2">
      <c r="AF5534" s="132"/>
    </row>
    <row r="5535" spans="32:32" x14ac:dyDescent="0.2">
      <c r="AF5535" s="132"/>
    </row>
    <row r="5536" spans="32:32" x14ac:dyDescent="0.2">
      <c r="AF5536" s="132"/>
    </row>
    <row r="5537" spans="32:32" x14ac:dyDescent="0.2">
      <c r="AF5537" s="132"/>
    </row>
    <row r="5538" spans="32:32" x14ac:dyDescent="0.2">
      <c r="AF5538" s="132"/>
    </row>
    <row r="5539" spans="32:32" x14ac:dyDescent="0.2">
      <c r="AF5539" s="132"/>
    </row>
    <row r="5540" spans="32:32" x14ac:dyDescent="0.2">
      <c r="AF5540" s="132"/>
    </row>
    <row r="5541" spans="32:32" x14ac:dyDescent="0.2">
      <c r="AF5541" s="132"/>
    </row>
    <row r="5542" spans="32:32" x14ac:dyDescent="0.2">
      <c r="AF5542" s="132"/>
    </row>
    <row r="5543" spans="32:32" x14ac:dyDescent="0.2">
      <c r="AF5543" s="132"/>
    </row>
    <row r="5544" spans="32:32" x14ac:dyDescent="0.2">
      <c r="AF5544" s="132"/>
    </row>
    <row r="5545" spans="32:32" x14ac:dyDescent="0.2">
      <c r="AF5545" s="132"/>
    </row>
    <row r="5546" spans="32:32" x14ac:dyDescent="0.2">
      <c r="AF5546" s="132"/>
    </row>
    <row r="5547" spans="32:32" x14ac:dyDescent="0.2">
      <c r="AF5547" s="132"/>
    </row>
    <row r="5548" spans="32:32" x14ac:dyDescent="0.2">
      <c r="AF5548" s="132"/>
    </row>
    <row r="5549" spans="32:32" x14ac:dyDescent="0.2">
      <c r="AF5549" s="132"/>
    </row>
    <row r="5550" spans="32:32" x14ac:dyDescent="0.2">
      <c r="AF5550" s="132"/>
    </row>
    <row r="5551" spans="32:32" x14ac:dyDescent="0.2">
      <c r="AF5551" s="132"/>
    </row>
    <row r="5552" spans="32:32" x14ac:dyDescent="0.2">
      <c r="AF5552" s="132"/>
    </row>
    <row r="5553" spans="32:32" x14ac:dyDescent="0.2">
      <c r="AF5553" s="132"/>
    </row>
    <row r="5554" spans="32:32" x14ac:dyDescent="0.2">
      <c r="AF5554" s="132"/>
    </row>
    <row r="5555" spans="32:32" x14ac:dyDescent="0.2">
      <c r="AF5555" s="132"/>
    </row>
    <row r="5556" spans="32:32" x14ac:dyDescent="0.2">
      <c r="AF5556" s="132"/>
    </row>
    <row r="5557" spans="32:32" x14ac:dyDescent="0.2">
      <c r="AF5557" s="132"/>
    </row>
    <row r="5558" spans="32:32" x14ac:dyDescent="0.2">
      <c r="AF5558" s="132"/>
    </row>
    <row r="5559" spans="32:32" x14ac:dyDescent="0.2">
      <c r="AF5559" s="132"/>
    </row>
    <row r="5560" spans="32:32" x14ac:dyDescent="0.2">
      <c r="AF5560" s="132"/>
    </row>
    <row r="5561" spans="32:32" x14ac:dyDescent="0.2">
      <c r="AF5561" s="132"/>
    </row>
    <row r="5562" spans="32:32" x14ac:dyDescent="0.2">
      <c r="AF5562" s="132"/>
    </row>
    <row r="5563" spans="32:32" x14ac:dyDescent="0.2">
      <c r="AF5563" s="132"/>
    </row>
    <row r="5564" spans="32:32" x14ac:dyDescent="0.2">
      <c r="AF5564" s="132"/>
    </row>
    <row r="5565" spans="32:32" x14ac:dyDescent="0.2">
      <c r="AF5565" s="132"/>
    </row>
    <row r="5566" spans="32:32" x14ac:dyDescent="0.2">
      <c r="AF5566" s="132"/>
    </row>
    <row r="5567" spans="32:32" x14ac:dyDescent="0.2">
      <c r="AF5567" s="132"/>
    </row>
    <row r="5568" spans="32:32" x14ac:dyDescent="0.2">
      <c r="AF5568" s="132"/>
    </row>
    <row r="5569" spans="32:32" x14ac:dyDescent="0.2">
      <c r="AF5569" s="132"/>
    </row>
    <row r="5570" spans="32:32" x14ac:dyDescent="0.2">
      <c r="AF5570" s="132"/>
    </row>
    <row r="5571" spans="32:32" x14ac:dyDescent="0.2">
      <c r="AF5571" s="132"/>
    </row>
    <row r="5572" spans="32:32" x14ac:dyDescent="0.2">
      <c r="AF5572" s="132"/>
    </row>
    <row r="5573" spans="32:32" x14ac:dyDescent="0.2">
      <c r="AF5573" s="132"/>
    </row>
    <row r="5574" spans="32:32" x14ac:dyDescent="0.2">
      <c r="AF5574" s="132"/>
    </row>
    <row r="5575" spans="32:32" x14ac:dyDescent="0.2">
      <c r="AF5575" s="132"/>
    </row>
    <row r="5576" spans="32:32" x14ac:dyDescent="0.2">
      <c r="AF5576" s="132"/>
    </row>
    <row r="5577" spans="32:32" x14ac:dyDescent="0.2">
      <c r="AF5577" s="132"/>
    </row>
    <row r="5578" spans="32:32" x14ac:dyDescent="0.2">
      <c r="AF5578" s="132"/>
    </row>
    <row r="5579" spans="32:32" x14ac:dyDescent="0.2">
      <c r="AF5579" s="132"/>
    </row>
    <row r="5580" spans="32:32" x14ac:dyDescent="0.2">
      <c r="AF5580" s="132"/>
    </row>
    <row r="5581" spans="32:32" x14ac:dyDescent="0.2">
      <c r="AF5581" s="132"/>
    </row>
    <row r="5582" spans="32:32" x14ac:dyDescent="0.2">
      <c r="AF5582" s="132"/>
    </row>
    <row r="5583" spans="32:32" x14ac:dyDescent="0.2">
      <c r="AF5583" s="132"/>
    </row>
    <row r="5584" spans="32:32" x14ac:dyDescent="0.2">
      <c r="AF5584" s="132"/>
    </row>
    <row r="5585" spans="32:32" x14ac:dyDescent="0.2">
      <c r="AF5585" s="132"/>
    </row>
    <row r="5586" spans="32:32" x14ac:dyDescent="0.2">
      <c r="AF5586" s="132"/>
    </row>
    <row r="5587" spans="32:32" x14ac:dyDescent="0.2">
      <c r="AF5587" s="132"/>
    </row>
    <row r="5588" spans="32:32" x14ac:dyDescent="0.2">
      <c r="AF5588" s="132"/>
    </row>
    <row r="5589" spans="32:32" x14ac:dyDescent="0.2">
      <c r="AF5589" s="132"/>
    </row>
    <row r="5590" spans="32:32" x14ac:dyDescent="0.2">
      <c r="AF5590" s="132"/>
    </row>
    <row r="5591" spans="32:32" x14ac:dyDescent="0.2">
      <c r="AF5591" s="132"/>
    </row>
    <row r="5592" spans="32:32" x14ac:dyDescent="0.2">
      <c r="AF5592" s="132"/>
    </row>
    <row r="5593" spans="32:32" x14ac:dyDescent="0.2">
      <c r="AF5593" s="132"/>
    </row>
    <row r="5594" spans="32:32" x14ac:dyDescent="0.2">
      <c r="AF5594" s="132"/>
    </row>
    <row r="5595" spans="32:32" x14ac:dyDescent="0.2">
      <c r="AF5595" s="132"/>
    </row>
    <row r="5596" spans="32:32" x14ac:dyDescent="0.2">
      <c r="AF5596" s="132"/>
    </row>
    <row r="5597" spans="32:32" x14ac:dyDescent="0.2">
      <c r="AF5597" s="132"/>
    </row>
    <row r="5598" spans="32:32" x14ac:dyDescent="0.2">
      <c r="AF5598" s="132"/>
    </row>
    <row r="5599" spans="32:32" x14ac:dyDescent="0.2">
      <c r="AF5599" s="132"/>
    </row>
    <row r="5600" spans="32:32" x14ac:dyDescent="0.2">
      <c r="AF5600" s="132"/>
    </row>
    <row r="5601" spans="32:32" x14ac:dyDescent="0.2">
      <c r="AF5601" s="132"/>
    </row>
    <row r="5602" spans="32:32" x14ac:dyDescent="0.2">
      <c r="AF5602" s="132"/>
    </row>
    <row r="5603" spans="32:32" x14ac:dyDescent="0.2">
      <c r="AF5603" s="132"/>
    </row>
    <row r="5604" spans="32:32" x14ac:dyDescent="0.2">
      <c r="AF5604" s="132"/>
    </row>
    <row r="5605" spans="32:32" x14ac:dyDescent="0.2">
      <c r="AF5605" s="132"/>
    </row>
    <row r="5606" spans="32:32" x14ac:dyDescent="0.2">
      <c r="AF5606" s="132"/>
    </row>
    <row r="5607" spans="32:32" x14ac:dyDescent="0.2">
      <c r="AF5607" s="132"/>
    </row>
    <row r="5608" spans="32:32" x14ac:dyDescent="0.2">
      <c r="AF5608" s="132"/>
    </row>
    <row r="5609" spans="32:32" x14ac:dyDescent="0.2">
      <c r="AF5609" s="132"/>
    </row>
    <row r="5610" spans="32:32" x14ac:dyDescent="0.2">
      <c r="AF5610" s="132"/>
    </row>
    <row r="5611" spans="32:32" x14ac:dyDescent="0.2">
      <c r="AF5611" s="132"/>
    </row>
    <row r="5612" spans="32:32" x14ac:dyDescent="0.2">
      <c r="AF5612" s="132"/>
    </row>
    <row r="5613" spans="32:32" x14ac:dyDescent="0.2">
      <c r="AF5613" s="132"/>
    </row>
    <row r="5614" spans="32:32" x14ac:dyDescent="0.2">
      <c r="AF5614" s="132"/>
    </row>
    <row r="5615" spans="32:32" x14ac:dyDescent="0.2">
      <c r="AF5615" s="132"/>
    </row>
    <row r="5616" spans="32:32" x14ac:dyDescent="0.2">
      <c r="AF5616" s="132"/>
    </row>
    <row r="5617" spans="32:32" x14ac:dyDescent="0.2">
      <c r="AF5617" s="132"/>
    </row>
    <row r="5618" spans="32:32" x14ac:dyDescent="0.2">
      <c r="AF5618" s="132"/>
    </row>
    <row r="5619" spans="32:32" x14ac:dyDescent="0.2">
      <c r="AF5619" s="132"/>
    </row>
    <row r="5620" spans="32:32" x14ac:dyDescent="0.2">
      <c r="AF5620" s="132"/>
    </row>
    <row r="5621" spans="32:32" x14ac:dyDescent="0.2">
      <c r="AF5621" s="132"/>
    </row>
    <row r="5622" spans="32:32" x14ac:dyDescent="0.2">
      <c r="AF5622" s="132"/>
    </row>
    <row r="5623" spans="32:32" x14ac:dyDescent="0.2">
      <c r="AF5623" s="132"/>
    </row>
    <row r="5624" spans="32:32" x14ac:dyDescent="0.2">
      <c r="AF5624" s="132"/>
    </row>
    <row r="5625" spans="32:32" x14ac:dyDescent="0.2">
      <c r="AF5625" s="132"/>
    </row>
    <row r="5626" spans="32:32" x14ac:dyDescent="0.2">
      <c r="AF5626" s="132"/>
    </row>
    <row r="5627" spans="32:32" x14ac:dyDescent="0.2">
      <c r="AF5627" s="132"/>
    </row>
    <row r="5628" spans="32:32" x14ac:dyDescent="0.2">
      <c r="AF5628" s="132"/>
    </row>
    <row r="5629" spans="32:32" x14ac:dyDescent="0.2">
      <c r="AF5629" s="132"/>
    </row>
    <row r="5630" spans="32:32" x14ac:dyDescent="0.2">
      <c r="AF5630" s="132"/>
    </row>
    <row r="5631" spans="32:32" x14ac:dyDescent="0.2">
      <c r="AF5631" s="132"/>
    </row>
    <row r="5632" spans="32:32" x14ac:dyDescent="0.2">
      <c r="AF5632" s="132"/>
    </row>
    <row r="5633" spans="32:32" x14ac:dyDescent="0.2">
      <c r="AF5633" s="132"/>
    </row>
    <row r="5634" spans="32:32" x14ac:dyDescent="0.2">
      <c r="AF5634" s="132"/>
    </row>
    <row r="5635" spans="32:32" x14ac:dyDescent="0.2">
      <c r="AF5635" s="132"/>
    </row>
    <row r="5636" spans="32:32" x14ac:dyDescent="0.2">
      <c r="AF5636" s="132"/>
    </row>
    <row r="5637" spans="32:32" x14ac:dyDescent="0.2">
      <c r="AF5637" s="132"/>
    </row>
    <row r="5638" spans="32:32" x14ac:dyDescent="0.2">
      <c r="AF5638" s="132"/>
    </row>
    <row r="5639" spans="32:32" x14ac:dyDescent="0.2">
      <c r="AF5639" s="132"/>
    </row>
    <row r="5640" spans="32:32" x14ac:dyDescent="0.2">
      <c r="AF5640" s="132"/>
    </row>
    <row r="5641" spans="32:32" x14ac:dyDescent="0.2">
      <c r="AF5641" s="132"/>
    </row>
    <row r="5642" spans="32:32" x14ac:dyDescent="0.2">
      <c r="AF5642" s="132"/>
    </row>
    <row r="5643" spans="32:32" x14ac:dyDescent="0.2">
      <c r="AF5643" s="132"/>
    </row>
    <row r="5644" spans="32:32" x14ac:dyDescent="0.2">
      <c r="AF5644" s="132"/>
    </row>
    <row r="5645" spans="32:32" x14ac:dyDescent="0.2">
      <c r="AF5645" s="132"/>
    </row>
    <row r="5646" spans="32:32" x14ac:dyDescent="0.2">
      <c r="AF5646" s="132"/>
    </row>
    <row r="5647" spans="32:32" x14ac:dyDescent="0.2">
      <c r="AF5647" s="132"/>
    </row>
    <row r="5648" spans="32:32" x14ac:dyDescent="0.2">
      <c r="AF5648" s="132"/>
    </row>
    <row r="5649" spans="32:32" x14ac:dyDescent="0.2">
      <c r="AF5649" s="132"/>
    </row>
    <row r="5650" spans="32:32" x14ac:dyDescent="0.2">
      <c r="AF5650" s="132"/>
    </row>
    <row r="5651" spans="32:32" x14ac:dyDescent="0.2">
      <c r="AF5651" s="132"/>
    </row>
    <row r="5652" spans="32:32" x14ac:dyDescent="0.2">
      <c r="AF5652" s="132"/>
    </row>
    <row r="5653" spans="32:32" x14ac:dyDescent="0.2">
      <c r="AF5653" s="132"/>
    </row>
    <row r="5654" spans="32:32" x14ac:dyDescent="0.2">
      <c r="AF5654" s="132"/>
    </row>
    <row r="5655" spans="32:32" x14ac:dyDescent="0.2">
      <c r="AF5655" s="132"/>
    </row>
    <row r="5656" spans="32:32" x14ac:dyDescent="0.2">
      <c r="AF5656" s="132"/>
    </row>
    <row r="5657" spans="32:32" x14ac:dyDescent="0.2">
      <c r="AF5657" s="132"/>
    </row>
    <row r="5658" spans="32:32" x14ac:dyDescent="0.2">
      <c r="AF5658" s="132"/>
    </row>
    <row r="5659" spans="32:32" x14ac:dyDescent="0.2">
      <c r="AF5659" s="132"/>
    </row>
    <row r="5660" spans="32:32" x14ac:dyDescent="0.2">
      <c r="AF5660" s="132"/>
    </row>
    <row r="5661" spans="32:32" x14ac:dyDescent="0.2">
      <c r="AF5661" s="132"/>
    </row>
    <row r="5662" spans="32:32" x14ac:dyDescent="0.2">
      <c r="AF5662" s="132"/>
    </row>
    <row r="5663" spans="32:32" x14ac:dyDescent="0.2">
      <c r="AF5663" s="132"/>
    </row>
    <row r="5664" spans="32:32" x14ac:dyDescent="0.2">
      <c r="AF5664" s="132"/>
    </row>
    <row r="5665" spans="32:32" x14ac:dyDescent="0.2">
      <c r="AF5665" s="132"/>
    </row>
    <row r="5666" spans="32:32" x14ac:dyDescent="0.2">
      <c r="AF5666" s="132"/>
    </row>
    <row r="5667" spans="32:32" x14ac:dyDescent="0.2">
      <c r="AF5667" s="132"/>
    </row>
    <row r="5668" spans="32:32" x14ac:dyDescent="0.2">
      <c r="AF5668" s="132"/>
    </row>
    <row r="5669" spans="32:32" x14ac:dyDescent="0.2">
      <c r="AF5669" s="132"/>
    </row>
    <row r="5670" spans="32:32" x14ac:dyDescent="0.2">
      <c r="AF5670" s="132"/>
    </row>
    <row r="5671" spans="32:32" x14ac:dyDescent="0.2">
      <c r="AF5671" s="132"/>
    </row>
    <row r="5672" spans="32:32" x14ac:dyDescent="0.2">
      <c r="AF5672" s="132"/>
    </row>
    <row r="5673" spans="32:32" x14ac:dyDescent="0.2">
      <c r="AF5673" s="132"/>
    </row>
    <row r="5674" spans="32:32" x14ac:dyDescent="0.2">
      <c r="AF5674" s="132"/>
    </row>
    <row r="5675" spans="32:32" x14ac:dyDescent="0.2">
      <c r="AF5675" s="132"/>
    </row>
    <row r="5676" spans="32:32" x14ac:dyDescent="0.2">
      <c r="AF5676" s="132"/>
    </row>
    <row r="5677" spans="32:32" x14ac:dyDescent="0.2">
      <c r="AF5677" s="132"/>
    </row>
    <row r="5678" spans="32:32" x14ac:dyDescent="0.2">
      <c r="AF5678" s="132"/>
    </row>
    <row r="5679" spans="32:32" x14ac:dyDescent="0.2">
      <c r="AF5679" s="132"/>
    </row>
    <row r="5680" spans="32:32" x14ac:dyDescent="0.2">
      <c r="AF5680" s="132"/>
    </row>
    <row r="5681" spans="32:32" x14ac:dyDescent="0.2">
      <c r="AF5681" s="132"/>
    </row>
    <row r="5682" spans="32:32" x14ac:dyDescent="0.2">
      <c r="AF5682" s="132"/>
    </row>
    <row r="5683" spans="32:32" x14ac:dyDescent="0.2">
      <c r="AF5683" s="132"/>
    </row>
    <row r="5684" spans="32:32" x14ac:dyDescent="0.2">
      <c r="AF5684" s="132"/>
    </row>
    <row r="5685" spans="32:32" x14ac:dyDescent="0.2">
      <c r="AF5685" s="132"/>
    </row>
    <row r="5686" spans="32:32" x14ac:dyDescent="0.2">
      <c r="AF5686" s="132"/>
    </row>
    <row r="5687" spans="32:32" x14ac:dyDescent="0.2">
      <c r="AF5687" s="132"/>
    </row>
    <row r="5688" spans="32:32" x14ac:dyDescent="0.2">
      <c r="AF5688" s="132"/>
    </row>
    <row r="5689" spans="32:32" x14ac:dyDescent="0.2">
      <c r="AF5689" s="132"/>
    </row>
    <row r="5690" spans="32:32" x14ac:dyDescent="0.2">
      <c r="AF5690" s="132"/>
    </row>
    <row r="5691" spans="32:32" x14ac:dyDescent="0.2">
      <c r="AF5691" s="132"/>
    </row>
    <row r="5692" spans="32:32" x14ac:dyDescent="0.2">
      <c r="AF5692" s="132"/>
    </row>
    <row r="5693" spans="32:32" x14ac:dyDescent="0.2">
      <c r="AF5693" s="132"/>
    </row>
    <row r="5694" spans="32:32" x14ac:dyDescent="0.2">
      <c r="AF5694" s="132"/>
    </row>
    <row r="5695" spans="32:32" x14ac:dyDescent="0.2">
      <c r="AF5695" s="132"/>
    </row>
    <row r="5696" spans="32:32" x14ac:dyDescent="0.2">
      <c r="AF5696" s="132"/>
    </row>
    <row r="5697" spans="32:32" x14ac:dyDescent="0.2">
      <c r="AF5697" s="132"/>
    </row>
    <row r="5698" spans="32:32" x14ac:dyDescent="0.2">
      <c r="AF5698" s="132"/>
    </row>
    <row r="5699" spans="32:32" x14ac:dyDescent="0.2">
      <c r="AF5699" s="132"/>
    </row>
    <row r="5700" spans="32:32" x14ac:dyDescent="0.2">
      <c r="AF5700" s="132"/>
    </row>
    <row r="5701" spans="32:32" x14ac:dyDescent="0.2">
      <c r="AF5701" s="132"/>
    </row>
    <row r="5702" spans="32:32" x14ac:dyDescent="0.2">
      <c r="AF5702" s="132"/>
    </row>
    <row r="5703" spans="32:32" x14ac:dyDescent="0.2">
      <c r="AF5703" s="132"/>
    </row>
    <row r="5704" spans="32:32" x14ac:dyDescent="0.2">
      <c r="AF5704" s="132"/>
    </row>
    <row r="5705" spans="32:32" x14ac:dyDescent="0.2">
      <c r="AF5705" s="132"/>
    </row>
    <row r="5706" spans="32:32" x14ac:dyDescent="0.2">
      <c r="AF5706" s="132"/>
    </row>
    <row r="5707" spans="32:32" x14ac:dyDescent="0.2">
      <c r="AF5707" s="132"/>
    </row>
    <row r="5708" spans="32:32" x14ac:dyDescent="0.2">
      <c r="AF5708" s="132"/>
    </row>
    <row r="5709" spans="32:32" x14ac:dyDescent="0.2">
      <c r="AF5709" s="132"/>
    </row>
    <row r="5710" spans="32:32" x14ac:dyDescent="0.2">
      <c r="AF5710" s="132"/>
    </row>
    <row r="5711" spans="32:32" x14ac:dyDescent="0.2">
      <c r="AF5711" s="132"/>
    </row>
    <row r="5712" spans="32:32" x14ac:dyDescent="0.2">
      <c r="AF5712" s="132"/>
    </row>
    <row r="5713" spans="32:32" x14ac:dyDescent="0.2">
      <c r="AF5713" s="132"/>
    </row>
    <row r="5714" spans="32:32" x14ac:dyDescent="0.2">
      <c r="AF5714" s="132"/>
    </row>
    <row r="5715" spans="32:32" x14ac:dyDescent="0.2">
      <c r="AF5715" s="132"/>
    </row>
    <row r="5716" spans="32:32" x14ac:dyDescent="0.2">
      <c r="AF5716" s="132"/>
    </row>
    <row r="5717" spans="32:32" x14ac:dyDescent="0.2">
      <c r="AF5717" s="132"/>
    </row>
    <row r="5718" spans="32:32" x14ac:dyDescent="0.2">
      <c r="AF5718" s="132"/>
    </row>
    <row r="5719" spans="32:32" x14ac:dyDescent="0.2">
      <c r="AF5719" s="132"/>
    </row>
    <row r="5720" spans="32:32" x14ac:dyDescent="0.2">
      <c r="AF5720" s="132"/>
    </row>
    <row r="5721" spans="32:32" x14ac:dyDescent="0.2">
      <c r="AF5721" s="132"/>
    </row>
    <row r="5722" spans="32:32" x14ac:dyDescent="0.2">
      <c r="AF5722" s="132"/>
    </row>
    <row r="5723" spans="32:32" x14ac:dyDescent="0.2">
      <c r="AF5723" s="132"/>
    </row>
    <row r="5724" spans="32:32" x14ac:dyDescent="0.2">
      <c r="AF5724" s="132"/>
    </row>
    <row r="5725" spans="32:32" x14ac:dyDescent="0.2">
      <c r="AF5725" s="132"/>
    </row>
    <row r="5726" spans="32:32" x14ac:dyDescent="0.2">
      <c r="AF5726" s="132"/>
    </row>
    <row r="5727" spans="32:32" x14ac:dyDescent="0.2">
      <c r="AF5727" s="132"/>
    </row>
    <row r="5728" spans="32:32" x14ac:dyDescent="0.2">
      <c r="AF5728" s="132"/>
    </row>
    <row r="5729" spans="32:32" x14ac:dyDescent="0.2">
      <c r="AF5729" s="132"/>
    </row>
    <row r="5730" spans="32:32" x14ac:dyDescent="0.2">
      <c r="AF5730" s="132"/>
    </row>
    <row r="5731" spans="32:32" x14ac:dyDescent="0.2">
      <c r="AF5731" s="132"/>
    </row>
    <row r="5732" spans="32:32" x14ac:dyDescent="0.2">
      <c r="AF5732" s="132"/>
    </row>
    <row r="5733" spans="32:32" x14ac:dyDescent="0.2">
      <c r="AF5733" s="132"/>
    </row>
    <row r="5734" spans="32:32" x14ac:dyDescent="0.2">
      <c r="AF5734" s="132"/>
    </row>
    <row r="5735" spans="32:32" x14ac:dyDescent="0.2">
      <c r="AF5735" s="132"/>
    </row>
    <row r="5736" spans="32:32" x14ac:dyDescent="0.2">
      <c r="AF5736" s="132"/>
    </row>
    <row r="5737" spans="32:32" x14ac:dyDescent="0.2">
      <c r="AF5737" s="132"/>
    </row>
    <row r="5738" spans="32:32" x14ac:dyDescent="0.2">
      <c r="AF5738" s="132"/>
    </row>
    <row r="5739" spans="32:32" x14ac:dyDescent="0.2">
      <c r="AF5739" s="132"/>
    </row>
    <row r="5740" spans="32:32" x14ac:dyDescent="0.2">
      <c r="AF5740" s="132"/>
    </row>
    <row r="5741" spans="32:32" x14ac:dyDescent="0.2">
      <c r="AF5741" s="132"/>
    </row>
    <row r="5742" spans="32:32" x14ac:dyDescent="0.2">
      <c r="AF5742" s="132"/>
    </row>
    <row r="5743" spans="32:32" x14ac:dyDescent="0.2">
      <c r="AF5743" s="132"/>
    </row>
    <row r="5744" spans="32:32" x14ac:dyDescent="0.2">
      <c r="AF5744" s="132"/>
    </row>
    <row r="5745" spans="32:32" x14ac:dyDescent="0.2">
      <c r="AF5745" s="132"/>
    </row>
    <row r="5746" spans="32:32" x14ac:dyDescent="0.2">
      <c r="AF5746" s="132"/>
    </row>
    <row r="5747" spans="32:32" x14ac:dyDescent="0.2">
      <c r="AF5747" s="132"/>
    </row>
    <row r="5748" spans="32:32" x14ac:dyDescent="0.2">
      <c r="AF5748" s="132"/>
    </row>
    <row r="5749" spans="32:32" x14ac:dyDescent="0.2">
      <c r="AF5749" s="132"/>
    </row>
    <row r="5750" spans="32:32" x14ac:dyDescent="0.2">
      <c r="AF5750" s="132"/>
    </row>
    <row r="5751" spans="32:32" x14ac:dyDescent="0.2">
      <c r="AF5751" s="132"/>
    </row>
    <row r="5752" spans="32:32" x14ac:dyDescent="0.2">
      <c r="AF5752" s="132"/>
    </row>
    <row r="5753" spans="32:32" x14ac:dyDescent="0.2">
      <c r="AF5753" s="132"/>
    </row>
    <row r="5754" spans="32:32" x14ac:dyDescent="0.2">
      <c r="AF5754" s="132"/>
    </row>
    <row r="5755" spans="32:32" x14ac:dyDescent="0.2">
      <c r="AF5755" s="132"/>
    </row>
    <row r="5756" spans="32:32" x14ac:dyDescent="0.2">
      <c r="AF5756" s="132"/>
    </row>
    <row r="5757" spans="32:32" x14ac:dyDescent="0.2">
      <c r="AF5757" s="132"/>
    </row>
    <row r="5758" spans="32:32" x14ac:dyDescent="0.2">
      <c r="AF5758" s="132"/>
    </row>
    <row r="5759" spans="32:32" x14ac:dyDescent="0.2">
      <c r="AF5759" s="132"/>
    </row>
    <row r="5760" spans="32:32" x14ac:dyDescent="0.2">
      <c r="AF5760" s="132"/>
    </row>
    <row r="5761" spans="32:32" x14ac:dyDescent="0.2">
      <c r="AF5761" s="132"/>
    </row>
    <row r="5762" spans="32:32" x14ac:dyDescent="0.2">
      <c r="AF5762" s="132"/>
    </row>
    <row r="5763" spans="32:32" x14ac:dyDescent="0.2">
      <c r="AF5763" s="132"/>
    </row>
    <row r="5764" spans="32:32" x14ac:dyDescent="0.2">
      <c r="AF5764" s="132"/>
    </row>
    <row r="5765" spans="32:32" x14ac:dyDescent="0.2">
      <c r="AF5765" s="132"/>
    </row>
    <row r="5766" spans="32:32" x14ac:dyDescent="0.2">
      <c r="AF5766" s="132"/>
    </row>
    <row r="5767" spans="32:32" x14ac:dyDescent="0.2">
      <c r="AF5767" s="132"/>
    </row>
    <row r="5768" spans="32:32" x14ac:dyDescent="0.2">
      <c r="AF5768" s="132"/>
    </row>
    <row r="5769" spans="32:32" x14ac:dyDescent="0.2">
      <c r="AF5769" s="132"/>
    </row>
    <row r="5770" spans="32:32" x14ac:dyDescent="0.2">
      <c r="AF5770" s="132"/>
    </row>
    <row r="5771" spans="32:32" x14ac:dyDescent="0.2">
      <c r="AF5771" s="132"/>
    </row>
    <row r="5772" spans="32:32" x14ac:dyDescent="0.2">
      <c r="AF5772" s="132"/>
    </row>
    <row r="5773" spans="32:32" x14ac:dyDescent="0.2">
      <c r="AF5773" s="132"/>
    </row>
    <row r="5774" spans="32:32" x14ac:dyDescent="0.2">
      <c r="AF5774" s="132"/>
    </row>
    <row r="5775" spans="32:32" x14ac:dyDescent="0.2">
      <c r="AF5775" s="132"/>
    </row>
    <row r="5776" spans="32:32" x14ac:dyDescent="0.2">
      <c r="AF5776" s="132"/>
    </row>
    <row r="5777" spans="32:32" x14ac:dyDescent="0.2">
      <c r="AF5777" s="132"/>
    </row>
    <row r="5778" spans="32:32" x14ac:dyDescent="0.2">
      <c r="AF5778" s="132"/>
    </row>
    <row r="5779" spans="32:32" x14ac:dyDescent="0.2">
      <c r="AF5779" s="132"/>
    </row>
    <row r="5780" spans="32:32" x14ac:dyDescent="0.2">
      <c r="AF5780" s="132"/>
    </row>
    <row r="5781" spans="32:32" x14ac:dyDescent="0.2">
      <c r="AF5781" s="132"/>
    </row>
    <row r="5782" spans="32:32" x14ac:dyDescent="0.2">
      <c r="AF5782" s="132"/>
    </row>
    <row r="5783" spans="32:32" x14ac:dyDescent="0.2">
      <c r="AF5783" s="132"/>
    </row>
    <row r="5784" spans="32:32" x14ac:dyDescent="0.2">
      <c r="AF5784" s="132"/>
    </row>
    <row r="5785" spans="32:32" x14ac:dyDescent="0.2">
      <c r="AF5785" s="132"/>
    </row>
    <row r="5786" spans="32:32" x14ac:dyDescent="0.2">
      <c r="AF5786" s="132"/>
    </row>
    <row r="5787" spans="32:32" x14ac:dyDescent="0.2">
      <c r="AF5787" s="132"/>
    </row>
    <row r="5788" spans="32:32" x14ac:dyDescent="0.2">
      <c r="AF5788" s="132"/>
    </row>
    <row r="5789" spans="32:32" x14ac:dyDescent="0.2">
      <c r="AF5789" s="132"/>
    </row>
    <row r="5790" spans="32:32" x14ac:dyDescent="0.2">
      <c r="AF5790" s="132"/>
    </row>
    <row r="5791" spans="32:32" x14ac:dyDescent="0.2">
      <c r="AF5791" s="132"/>
    </row>
    <row r="5792" spans="32:32" x14ac:dyDescent="0.2">
      <c r="AF5792" s="132"/>
    </row>
    <row r="5793" spans="32:32" x14ac:dyDescent="0.2">
      <c r="AF5793" s="132"/>
    </row>
    <row r="5794" spans="32:32" x14ac:dyDescent="0.2">
      <c r="AF5794" s="132"/>
    </row>
    <row r="5795" spans="32:32" x14ac:dyDescent="0.2">
      <c r="AF5795" s="132"/>
    </row>
    <row r="5796" spans="32:32" x14ac:dyDescent="0.2">
      <c r="AF5796" s="132"/>
    </row>
    <row r="5797" spans="32:32" x14ac:dyDescent="0.2">
      <c r="AF5797" s="132"/>
    </row>
    <row r="5798" spans="32:32" x14ac:dyDescent="0.2">
      <c r="AF5798" s="132"/>
    </row>
    <row r="5799" spans="32:32" x14ac:dyDescent="0.2">
      <c r="AF5799" s="132"/>
    </row>
    <row r="5800" spans="32:32" x14ac:dyDescent="0.2">
      <c r="AF5800" s="132"/>
    </row>
    <row r="5801" spans="32:32" x14ac:dyDescent="0.2">
      <c r="AF5801" s="132"/>
    </row>
    <row r="5802" spans="32:32" x14ac:dyDescent="0.2">
      <c r="AF5802" s="132"/>
    </row>
    <row r="5803" spans="32:32" x14ac:dyDescent="0.2">
      <c r="AF5803" s="132"/>
    </row>
    <row r="5804" spans="32:32" x14ac:dyDescent="0.2">
      <c r="AF5804" s="132"/>
    </row>
    <row r="5805" spans="32:32" x14ac:dyDescent="0.2">
      <c r="AF5805" s="132"/>
    </row>
    <row r="5806" spans="32:32" x14ac:dyDescent="0.2">
      <c r="AF5806" s="132"/>
    </row>
    <row r="5807" spans="32:32" x14ac:dyDescent="0.2">
      <c r="AF5807" s="132"/>
    </row>
    <row r="5808" spans="32:32" x14ac:dyDescent="0.2">
      <c r="AF5808" s="132"/>
    </row>
    <row r="5809" spans="32:32" x14ac:dyDescent="0.2">
      <c r="AF5809" s="132"/>
    </row>
    <row r="5810" spans="32:32" x14ac:dyDescent="0.2">
      <c r="AF5810" s="132"/>
    </row>
    <row r="5811" spans="32:32" x14ac:dyDescent="0.2">
      <c r="AF5811" s="132"/>
    </row>
    <row r="5812" spans="32:32" x14ac:dyDescent="0.2">
      <c r="AF5812" s="132"/>
    </row>
    <row r="5813" spans="32:32" x14ac:dyDescent="0.2">
      <c r="AF5813" s="132"/>
    </row>
    <row r="5814" spans="32:32" x14ac:dyDescent="0.2">
      <c r="AF5814" s="132"/>
    </row>
    <row r="5815" spans="32:32" x14ac:dyDescent="0.2">
      <c r="AF5815" s="132"/>
    </row>
    <row r="5816" spans="32:32" x14ac:dyDescent="0.2">
      <c r="AF5816" s="132"/>
    </row>
    <row r="5817" spans="32:32" x14ac:dyDescent="0.2">
      <c r="AF5817" s="132"/>
    </row>
    <row r="5818" spans="32:32" x14ac:dyDescent="0.2">
      <c r="AF5818" s="132"/>
    </row>
    <row r="5819" spans="32:32" x14ac:dyDescent="0.2">
      <c r="AF5819" s="132"/>
    </row>
    <row r="5820" spans="32:32" x14ac:dyDescent="0.2">
      <c r="AF5820" s="132"/>
    </row>
    <row r="5821" spans="32:32" x14ac:dyDescent="0.2">
      <c r="AF5821" s="132"/>
    </row>
    <row r="5822" spans="32:32" x14ac:dyDescent="0.2">
      <c r="AF5822" s="132"/>
    </row>
    <row r="5823" spans="32:32" x14ac:dyDescent="0.2">
      <c r="AF5823" s="132"/>
    </row>
    <row r="5824" spans="32:32" x14ac:dyDescent="0.2">
      <c r="AF5824" s="132"/>
    </row>
    <row r="5825" spans="32:32" x14ac:dyDescent="0.2">
      <c r="AF5825" s="132"/>
    </row>
    <row r="5826" spans="32:32" x14ac:dyDescent="0.2">
      <c r="AF5826" s="132"/>
    </row>
    <row r="5827" spans="32:32" x14ac:dyDescent="0.2">
      <c r="AF5827" s="132"/>
    </row>
    <row r="5828" spans="32:32" x14ac:dyDescent="0.2">
      <c r="AF5828" s="132"/>
    </row>
    <row r="5829" spans="32:32" x14ac:dyDescent="0.2">
      <c r="AF5829" s="132"/>
    </row>
    <row r="5830" spans="32:32" x14ac:dyDescent="0.2">
      <c r="AF5830" s="132"/>
    </row>
    <row r="5831" spans="32:32" x14ac:dyDescent="0.2">
      <c r="AF5831" s="132"/>
    </row>
    <row r="5832" spans="32:32" x14ac:dyDescent="0.2">
      <c r="AF5832" s="132"/>
    </row>
    <row r="5833" spans="32:32" x14ac:dyDescent="0.2">
      <c r="AF5833" s="132"/>
    </row>
    <row r="5834" spans="32:32" x14ac:dyDescent="0.2">
      <c r="AF5834" s="132"/>
    </row>
    <row r="5835" spans="32:32" x14ac:dyDescent="0.2">
      <c r="AF5835" s="132"/>
    </row>
    <row r="5836" spans="32:32" x14ac:dyDescent="0.2">
      <c r="AF5836" s="132"/>
    </row>
    <row r="5837" spans="32:32" x14ac:dyDescent="0.2">
      <c r="AF5837" s="132"/>
    </row>
    <row r="5838" spans="32:32" x14ac:dyDescent="0.2">
      <c r="AF5838" s="132"/>
    </row>
    <row r="5839" spans="32:32" x14ac:dyDescent="0.2">
      <c r="AF5839" s="132"/>
    </row>
    <row r="5840" spans="32:32" x14ac:dyDescent="0.2">
      <c r="AF5840" s="132"/>
    </row>
    <row r="5841" spans="32:32" x14ac:dyDescent="0.2">
      <c r="AF5841" s="132"/>
    </row>
    <row r="5842" spans="32:32" x14ac:dyDescent="0.2">
      <c r="AF5842" s="132"/>
    </row>
    <row r="5843" spans="32:32" x14ac:dyDescent="0.2">
      <c r="AF5843" s="132"/>
    </row>
    <row r="5844" spans="32:32" x14ac:dyDescent="0.2">
      <c r="AF5844" s="132"/>
    </row>
    <row r="5845" spans="32:32" x14ac:dyDescent="0.2">
      <c r="AF5845" s="132"/>
    </row>
    <row r="5846" spans="32:32" x14ac:dyDescent="0.2">
      <c r="AF5846" s="132"/>
    </row>
    <row r="5847" spans="32:32" x14ac:dyDescent="0.2">
      <c r="AF5847" s="132"/>
    </row>
    <row r="5848" spans="32:32" x14ac:dyDescent="0.2">
      <c r="AF5848" s="132"/>
    </row>
    <row r="5849" spans="32:32" x14ac:dyDescent="0.2">
      <c r="AF5849" s="132"/>
    </row>
    <row r="5850" spans="32:32" x14ac:dyDescent="0.2">
      <c r="AF5850" s="132"/>
    </row>
    <row r="5851" spans="32:32" x14ac:dyDescent="0.2">
      <c r="AF5851" s="132"/>
    </row>
    <row r="5852" spans="32:32" x14ac:dyDescent="0.2">
      <c r="AF5852" s="132"/>
    </row>
    <row r="5853" spans="32:32" x14ac:dyDescent="0.2">
      <c r="AF5853" s="132"/>
    </row>
    <row r="5854" spans="32:32" x14ac:dyDescent="0.2">
      <c r="AF5854" s="132"/>
    </row>
    <row r="5855" spans="32:32" x14ac:dyDescent="0.2">
      <c r="AF5855" s="132"/>
    </row>
    <row r="5856" spans="32:32" x14ac:dyDescent="0.2">
      <c r="AF5856" s="132"/>
    </row>
    <row r="5857" spans="32:32" x14ac:dyDescent="0.2">
      <c r="AF5857" s="132"/>
    </row>
    <row r="5858" spans="32:32" x14ac:dyDescent="0.2">
      <c r="AF5858" s="132"/>
    </row>
    <row r="5859" spans="32:32" x14ac:dyDescent="0.2">
      <c r="AF5859" s="132"/>
    </row>
    <row r="5860" spans="32:32" x14ac:dyDescent="0.2">
      <c r="AF5860" s="132"/>
    </row>
    <row r="5861" spans="32:32" x14ac:dyDescent="0.2">
      <c r="AF5861" s="132"/>
    </row>
    <row r="5862" spans="32:32" x14ac:dyDescent="0.2">
      <c r="AF5862" s="132"/>
    </row>
    <row r="5863" spans="32:32" x14ac:dyDescent="0.2">
      <c r="AF5863" s="132"/>
    </row>
    <row r="5864" spans="32:32" x14ac:dyDescent="0.2">
      <c r="AF5864" s="132"/>
    </row>
    <row r="5865" spans="32:32" x14ac:dyDescent="0.2">
      <c r="AF5865" s="132"/>
    </row>
    <row r="5866" spans="32:32" x14ac:dyDescent="0.2">
      <c r="AF5866" s="132"/>
    </row>
    <row r="5867" spans="32:32" x14ac:dyDescent="0.2">
      <c r="AF5867" s="132"/>
    </row>
    <row r="5868" spans="32:32" x14ac:dyDescent="0.2">
      <c r="AF5868" s="132"/>
    </row>
    <row r="5869" spans="32:32" x14ac:dyDescent="0.2">
      <c r="AF5869" s="132"/>
    </row>
    <row r="5870" spans="32:32" x14ac:dyDescent="0.2">
      <c r="AF5870" s="132"/>
    </row>
    <row r="5871" spans="32:32" x14ac:dyDescent="0.2">
      <c r="AF5871" s="132"/>
    </row>
    <row r="5872" spans="32:32" x14ac:dyDescent="0.2">
      <c r="AF5872" s="132"/>
    </row>
    <row r="5873" spans="32:32" x14ac:dyDescent="0.2">
      <c r="AF5873" s="132"/>
    </row>
    <row r="5874" spans="32:32" x14ac:dyDescent="0.2">
      <c r="AF5874" s="132"/>
    </row>
    <row r="5875" spans="32:32" x14ac:dyDescent="0.2">
      <c r="AF5875" s="132"/>
    </row>
    <row r="5876" spans="32:32" x14ac:dyDescent="0.2">
      <c r="AF5876" s="132"/>
    </row>
    <row r="5877" spans="32:32" x14ac:dyDescent="0.2">
      <c r="AF5877" s="132"/>
    </row>
    <row r="5878" spans="32:32" x14ac:dyDescent="0.2">
      <c r="AF5878" s="132"/>
    </row>
    <row r="5879" spans="32:32" x14ac:dyDescent="0.2">
      <c r="AF5879" s="132"/>
    </row>
    <row r="5880" spans="32:32" x14ac:dyDescent="0.2">
      <c r="AF5880" s="132"/>
    </row>
    <row r="5881" spans="32:32" x14ac:dyDescent="0.2">
      <c r="AF5881" s="132"/>
    </row>
    <row r="5882" spans="32:32" x14ac:dyDescent="0.2">
      <c r="AF5882" s="132"/>
    </row>
    <row r="5883" spans="32:32" x14ac:dyDescent="0.2">
      <c r="AF5883" s="132"/>
    </row>
    <row r="5884" spans="32:32" x14ac:dyDescent="0.2">
      <c r="AF5884" s="132"/>
    </row>
    <row r="5885" spans="32:32" x14ac:dyDescent="0.2">
      <c r="AF5885" s="132"/>
    </row>
    <row r="5886" spans="32:32" x14ac:dyDescent="0.2">
      <c r="AF5886" s="132"/>
    </row>
    <row r="5887" spans="32:32" x14ac:dyDescent="0.2">
      <c r="AF5887" s="132"/>
    </row>
    <row r="5888" spans="32:32" x14ac:dyDescent="0.2">
      <c r="AF5888" s="132"/>
    </row>
    <row r="5889" spans="32:32" x14ac:dyDescent="0.2">
      <c r="AF5889" s="132"/>
    </row>
    <row r="5890" spans="32:32" x14ac:dyDescent="0.2">
      <c r="AF5890" s="132"/>
    </row>
    <row r="5891" spans="32:32" x14ac:dyDescent="0.2">
      <c r="AF5891" s="132"/>
    </row>
    <row r="5892" spans="32:32" x14ac:dyDescent="0.2">
      <c r="AF5892" s="132"/>
    </row>
    <row r="5893" spans="32:32" x14ac:dyDescent="0.2">
      <c r="AF5893" s="132"/>
    </row>
    <row r="5894" spans="32:32" x14ac:dyDescent="0.2">
      <c r="AF5894" s="132"/>
    </row>
    <row r="5895" spans="32:32" x14ac:dyDescent="0.2">
      <c r="AF5895" s="132"/>
    </row>
    <row r="5896" spans="32:32" x14ac:dyDescent="0.2">
      <c r="AF5896" s="132"/>
    </row>
    <row r="5897" spans="32:32" x14ac:dyDescent="0.2">
      <c r="AF5897" s="132"/>
    </row>
    <row r="5898" spans="32:32" x14ac:dyDescent="0.2">
      <c r="AF5898" s="132"/>
    </row>
    <row r="5899" spans="32:32" x14ac:dyDescent="0.2">
      <c r="AF5899" s="132"/>
    </row>
    <row r="5900" spans="32:32" x14ac:dyDescent="0.2">
      <c r="AF5900" s="132"/>
    </row>
    <row r="5901" spans="32:32" x14ac:dyDescent="0.2">
      <c r="AF5901" s="132"/>
    </row>
    <row r="5902" spans="32:32" x14ac:dyDescent="0.2">
      <c r="AF5902" s="132"/>
    </row>
    <row r="5903" spans="32:32" x14ac:dyDescent="0.2">
      <c r="AF5903" s="132"/>
    </row>
    <row r="5904" spans="32:32" x14ac:dyDescent="0.2">
      <c r="AF5904" s="132"/>
    </row>
    <row r="5905" spans="32:32" x14ac:dyDescent="0.2">
      <c r="AF5905" s="132"/>
    </row>
    <row r="5906" spans="32:32" x14ac:dyDescent="0.2">
      <c r="AF5906" s="132"/>
    </row>
    <row r="5907" spans="32:32" x14ac:dyDescent="0.2">
      <c r="AF5907" s="132"/>
    </row>
    <row r="5908" spans="32:32" x14ac:dyDescent="0.2">
      <c r="AF5908" s="132"/>
    </row>
    <row r="5909" spans="32:32" x14ac:dyDescent="0.2">
      <c r="AF5909" s="132"/>
    </row>
    <row r="5910" spans="32:32" x14ac:dyDescent="0.2">
      <c r="AF5910" s="132"/>
    </row>
    <row r="5911" spans="32:32" x14ac:dyDescent="0.2">
      <c r="AF5911" s="132"/>
    </row>
    <row r="5912" spans="32:32" x14ac:dyDescent="0.2">
      <c r="AF5912" s="132"/>
    </row>
    <row r="5913" spans="32:32" x14ac:dyDescent="0.2">
      <c r="AF5913" s="132"/>
    </row>
    <row r="5914" spans="32:32" x14ac:dyDescent="0.2">
      <c r="AF5914" s="132"/>
    </row>
    <row r="5915" spans="32:32" x14ac:dyDescent="0.2">
      <c r="AF5915" s="132"/>
    </row>
    <row r="5916" spans="32:32" x14ac:dyDescent="0.2">
      <c r="AF5916" s="132"/>
    </row>
    <row r="5917" spans="32:32" x14ac:dyDescent="0.2">
      <c r="AF5917" s="132"/>
    </row>
    <row r="5918" spans="32:32" x14ac:dyDescent="0.2">
      <c r="AF5918" s="132"/>
    </row>
    <row r="5919" spans="32:32" x14ac:dyDescent="0.2">
      <c r="AF5919" s="132"/>
    </row>
    <row r="5920" spans="32:32" x14ac:dyDescent="0.2">
      <c r="AF5920" s="132"/>
    </row>
    <row r="5921" spans="32:32" x14ac:dyDescent="0.2">
      <c r="AF5921" s="132"/>
    </row>
    <row r="5922" spans="32:32" x14ac:dyDescent="0.2">
      <c r="AF5922" s="132"/>
    </row>
    <row r="5923" spans="32:32" x14ac:dyDescent="0.2">
      <c r="AF5923" s="132"/>
    </row>
    <row r="5924" spans="32:32" x14ac:dyDescent="0.2">
      <c r="AF5924" s="132"/>
    </row>
    <row r="5925" spans="32:32" x14ac:dyDescent="0.2">
      <c r="AF5925" s="132"/>
    </row>
    <row r="5926" spans="32:32" x14ac:dyDescent="0.2">
      <c r="AF5926" s="132"/>
    </row>
    <row r="5927" spans="32:32" x14ac:dyDescent="0.2">
      <c r="AF5927" s="132"/>
    </row>
    <row r="5928" spans="32:32" x14ac:dyDescent="0.2">
      <c r="AF5928" s="132"/>
    </row>
    <row r="5929" spans="32:32" x14ac:dyDescent="0.2">
      <c r="AF5929" s="132"/>
    </row>
    <row r="5930" spans="32:32" x14ac:dyDescent="0.2">
      <c r="AF5930" s="132"/>
    </row>
    <row r="5931" spans="32:32" x14ac:dyDescent="0.2">
      <c r="AF5931" s="132"/>
    </row>
    <row r="5932" spans="32:32" x14ac:dyDescent="0.2">
      <c r="AF5932" s="132"/>
    </row>
    <row r="5933" spans="32:32" x14ac:dyDescent="0.2">
      <c r="AF5933" s="132"/>
    </row>
    <row r="5934" spans="32:32" x14ac:dyDescent="0.2">
      <c r="AF5934" s="132"/>
    </row>
    <row r="5935" spans="32:32" x14ac:dyDescent="0.2">
      <c r="AF5935" s="132"/>
    </row>
    <row r="5936" spans="32:32" x14ac:dyDescent="0.2">
      <c r="AF5936" s="132"/>
    </row>
    <row r="5937" spans="32:32" x14ac:dyDescent="0.2">
      <c r="AF5937" s="132"/>
    </row>
    <row r="5938" spans="32:32" x14ac:dyDescent="0.2">
      <c r="AF5938" s="132"/>
    </row>
    <row r="5939" spans="32:32" x14ac:dyDescent="0.2">
      <c r="AF5939" s="132"/>
    </row>
    <row r="5940" spans="32:32" x14ac:dyDescent="0.2">
      <c r="AF5940" s="132"/>
    </row>
    <row r="5941" spans="32:32" x14ac:dyDescent="0.2">
      <c r="AF5941" s="132"/>
    </row>
    <row r="5942" spans="32:32" x14ac:dyDescent="0.2">
      <c r="AF5942" s="132"/>
    </row>
    <row r="5943" spans="32:32" x14ac:dyDescent="0.2">
      <c r="AF5943" s="132"/>
    </row>
    <row r="5944" spans="32:32" x14ac:dyDescent="0.2">
      <c r="AF5944" s="132"/>
    </row>
    <row r="5945" spans="32:32" x14ac:dyDescent="0.2">
      <c r="AF5945" s="132"/>
    </row>
    <row r="5946" spans="32:32" x14ac:dyDescent="0.2">
      <c r="AF5946" s="132"/>
    </row>
    <row r="5947" spans="32:32" x14ac:dyDescent="0.2">
      <c r="AF5947" s="132"/>
    </row>
    <row r="5948" spans="32:32" x14ac:dyDescent="0.2">
      <c r="AF5948" s="132"/>
    </row>
    <row r="5949" spans="32:32" x14ac:dyDescent="0.2">
      <c r="AF5949" s="132"/>
    </row>
    <row r="5950" spans="32:32" x14ac:dyDescent="0.2">
      <c r="AF5950" s="132"/>
    </row>
    <row r="5951" spans="32:32" x14ac:dyDescent="0.2">
      <c r="AF5951" s="132"/>
    </row>
    <row r="5952" spans="32:32" x14ac:dyDescent="0.2">
      <c r="AF5952" s="132"/>
    </row>
    <row r="5953" spans="32:32" x14ac:dyDescent="0.2">
      <c r="AF5953" s="132"/>
    </row>
    <row r="5954" spans="32:32" x14ac:dyDescent="0.2">
      <c r="AF5954" s="132"/>
    </row>
    <row r="5955" spans="32:32" x14ac:dyDescent="0.2">
      <c r="AF5955" s="132"/>
    </row>
    <row r="5956" spans="32:32" x14ac:dyDescent="0.2">
      <c r="AF5956" s="132"/>
    </row>
    <row r="5957" spans="32:32" x14ac:dyDescent="0.2">
      <c r="AF5957" s="132"/>
    </row>
    <row r="5958" spans="32:32" x14ac:dyDescent="0.2">
      <c r="AF5958" s="132"/>
    </row>
    <row r="5959" spans="32:32" x14ac:dyDescent="0.2">
      <c r="AF5959" s="132"/>
    </row>
    <row r="5960" spans="32:32" x14ac:dyDescent="0.2">
      <c r="AF5960" s="132"/>
    </row>
    <row r="5961" spans="32:32" x14ac:dyDescent="0.2">
      <c r="AF5961" s="132"/>
    </row>
    <row r="5962" spans="32:32" x14ac:dyDescent="0.2">
      <c r="AF5962" s="132"/>
    </row>
    <row r="5963" spans="32:32" x14ac:dyDescent="0.2">
      <c r="AF5963" s="132"/>
    </row>
    <row r="5964" spans="32:32" x14ac:dyDescent="0.2">
      <c r="AF5964" s="132"/>
    </row>
    <row r="5965" spans="32:32" x14ac:dyDescent="0.2">
      <c r="AF5965" s="132"/>
    </row>
    <row r="5966" spans="32:32" x14ac:dyDescent="0.2">
      <c r="AF5966" s="132"/>
    </row>
    <row r="5967" spans="32:32" x14ac:dyDescent="0.2">
      <c r="AF5967" s="132"/>
    </row>
    <row r="5968" spans="32:32" x14ac:dyDescent="0.2">
      <c r="AF5968" s="132"/>
    </row>
    <row r="5969" spans="32:32" x14ac:dyDescent="0.2">
      <c r="AF5969" s="132"/>
    </row>
    <row r="5970" spans="32:32" x14ac:dyDescent="0.2">
      <c r="AF5970" s="132"/>
    </row>
    <row r="5971" spans="32:32" x14ac:dyDescent="0.2">
      <c r="AF5971" s="132"/>
    </row>
    <row r="5972" spans="32:32" x14ac:dyDescent="0.2">
      <c r="AF5972" s="132"/>
    </row>
    <row r="5973" spans="32:32" x14ac:dyDescent="0.2">
      <c r="AF5973" s="132"/>
    </row>
    <row r="5974" spans="32:32" x14ac:dyDescent="0.2">
      <c r="AF5974" s="132"/>
    </row>
    <row r="5975" spans="32:32" x14ac:dyDescent="0.2">
      <c r="AF5975" s="132"/>
    </row>
    <row r="5976" spans="32:32" x14ac:dyDescent="0.2">
      <c r="AF5976" s="132"/>
    </row>
    <row r="5977" spans="32:32" x14ac:dyDescent="0.2">
      <c r="AF5977" s="132"/>
    </row>
    <row r="5978" spans="32:32" x14ac:dyDescent="0.2">
      <c r="AF5978" s="132"/>
    </row>
    <row r="5979" spans="32:32" x14ac:dyDescent="0.2">
      <c r="AF5979" s="132"/>
    </row>
    <row r="5980" spans="32:32" x14ac:dyDescent="0.2">
      <c r="AF5980" s="132"/>
    </row>
    <row r="5981" spans="32:32" x14ac:dyDescent="0.2">
      <c r="AF5981" s="132"/>
    </row>
    <row r="5982" spans="32:32" x14ac:dyDescent="0.2">
      <c r="AF5982" s="132"/>
    </row>
    <row r="5983" spans="32:32" x14ac:dyDescent="0.2">
      <c r="AF5983" s="132"/>
    </row>
    <row r="5984" spans="32:32" x14ac:dyDescent="0.2">
      <c r="AF5984" s="132"/>
    </row>
    <row r="5985" spans="32:32" x14ac:dyDescent="0.2">
      <c r="AF5985" s="132"/>
    </row>
    <row r="5986" spans="32:32" x14ac:dyDescent="0.2">
      <c r="AF5986" s="132"/>
    </row>
    <row r="5987" spans="32:32" x14ac:dyDescent="0.2">
      <c r="AF5987" s="132"/>
    </row>
    <row r="5988" spans="32:32" x14ac:dyDescent="0.2">
      <c r="AF5988" s="132"/>
    </row>
    <row r="5989" spans="32:32" x14ac:dyDescent="0.2">
      <c r="AF5989" s="132"/>
    </row>
    <row r="5990" spans="32:32" x14ac:dyDescent="0.2">
      <c r="AF5990" s="132"/>
    </row>
    <row r="5991" spans="32:32" x14ac:dyDescent="0.2">
      <c r="AF5991" s="132"/>
    </row>
    <row r="5992" spans="32:32" x14ac:dyDescent="0.2">
      <c r="AF5992" s="132"/>
    </row>
    <row r="5993" spans="32:32" x14ac:dyDescent="0.2">
      <c r="AF5993" s="132"/>
    </row>
    <row r="5994" spans="32:32" x14ac:dyDescent="0.2">
      <c r="AF5994" s="132"/>
    </row>
    <row r="5995" spans="32:32" x14ac:dyDescent="0.2">
      <c r="AF5995" s="132"/>
    </row>
    <row r="5996" spans="32:32" x14ac:dyDescent="0.2">
      <c r="AF5996" s="132"/>
    </row>
    <row r="5997" spans="32:32" x14ac:dyDescent="0.2">
      <c r="AF5997" s="132"/>
    </row>
    <row r="5998" spans="32:32" x14ac:dyDescent="0.2">
      <c r="AF5998" s="132"/>
    </row>
    <row r="5999" spans="32:32" x14ac:dyDescent="0.2">
      <c r="AF5999" s="132"/>
    </row>
    <row r="6000" spans="32:32" x14ac:dyDescent="0.2">
      <c r="AF6000" s="132"/>
    </row>
    <row r="6001" spans="32:32" x14ac:dyDescent="0.2">
      <c r="AF6001" s="132"/>
    </row>
    <row r="6002" spans="32:32" x14ac:dyDescent="0.2">
      <c r="AF6002" s="132"/>
    </row>
    <row r="6003" spans="32:32" x14ac:dyDescent="0.2">
      <c r="AF6003" s="132"/>
    </row>
    <row r="6004" spans="32:32" x14ac:dyDescent="0.2">
      <c r="AF6004" s="132"/>
    </row>
    <row r="6005" spans="32:32" x14ac:dyDescent="0.2">
      <c r="AF6005" s="132"/>
    </row>
    <row r="6006" spans="32:32" x14ac:dyDescent="0.2">
      <c r="AF6006" s="132"/>
    </row>
    <row r="6007" spans="32:32" x14ac:dyDescent="0.2">
      <c r="AF6007" s="132"/>
    </row>
    <row r="6008" spans="32:32" x14ac:dyDescent="0.2">
      <c r="AF6008" s="132"/>
    </row>
    <row r="6009" spans="32:32" x14ac:dyDescent="0.2">
      <c r="AF6009" s="132"/>
    </row>
    <row r="6010" spans="32:32" x14ac:dyDescent="0.2">
      <c r="AF6010" s="132"/>
    </row>
    <row r="6011" spans="32:32" x14ac:dyDescent="0.2">
      <c r="AF6011" s="132"/>
    </row>
    <row r="6012" spans="32:32" x14ac:dyDescent="0.2">
      <c r="AF6012" s="132"/>
    </row>
    <row r="6013" spans="32:32" x14ac:dyDescent="0.2">
      <c r="AF6013" s="132"/>
    </row>
    <row r="6014" spans="32:32" x14ac:dyDescent="0.2">
      <c r="AF6014" s="132"/>
    </row>
    <row r="6015" spans="32:32" x14ac:dyDescent="0.2">
      <c r="AF6015" s="132"/>
    </row>
    <row r="6016" spans="32:32" x14ac:dyDescent="0.2">
      <c r="AF6016" s="132"/>
    </row>
    <row r="6017" spans="32:32" x14ac:dyDescent="0.2">
      <c r="AF6017" s="132"/>
    </row>
    <row r="6018" spans="32:32" x14ac:dyDescent="0.2">
      <c r="AF6018" s="132"/>
    </row>
    <row r="6019" spans="32:32" x14ac:dyDescent="0.2">
      <c r="AF6019" s="132"/>
    </row>
    <row r="6020" spans="32:32" x14ac:dyDescent="0.2">
      <c r="AF6020" s="132"/>
    </row>
    <row r="6021" spans="32:32" x14ac:dyDescent="0.2">
      <c r="AF6021" s="132"/>
    </row>
    <row r="6022" spans="32:32" x14ac:dyDescent="0.2">
      <c r="AF6022" s="132"/>
    </row>
    <row r="6023" spans="32:32" x14ac:dyDescent="0.2">
      <c r="AF6023" s="132"/>
    </row>
    <row r="6024" spans="32:32" x14ac:dyDescent="0.2">
      <c r="AF6024" s="132"/>
    </row>
    <row r="6025" spans="32:32" x14ac:dyDescent="0.2">
      <c r="AF6025" s="132"/>
    </row>
    <row r="6026" spans="32:32" x14ac:dyDescent="0.2">
      <c r="AF6026" s="132"/>
    </row>
    <row r="6027" spans="32:32" x14ac:dyDescent="0.2">
      <c r="AF6027" s="132"/>
    </row>
    <row r="6028" spans="32:32" x14ac:dyDescent="0.2">
      <c r="AF6028" s="132"/>
    </row>
    <row r="6029" spans="32:32" x14ac:dyDescent="0.2">
      <c r="AF6029" s="132"/>
    </row>
    <row r="6030" spans="32:32" x14ac:dyDescent="0.2">
      <c r="AF6030" s="132"/>
    </row>
    <row r="6031" spans="32:32" x14ac:dyDescent="0.2">
      <c r="AF6031" s="132"/>
    </row>
    <row r="6032" spans="32:32" x14ac:dyDescent="0.2">
      <c r="AF6032" s="132"/>
    </row>
    <row r="6033" spans="32:32" x14ac:dyDescent="0.2">
      <c r="AF6033" s="132"/>
    </row>
    <row r="6034" spans="32:32" x14ac:dyDescent="0.2">
      <c r="AF6034" s="132"/>
    </row>
    <row r="6035" spans="32:32" x14ac:dyDescent="0.2">
      <c r="AF6035" s="132"/>
    </row>
    <row r="6036" spans="32:32" x14ac:dyDescent="0.2">
      <c r="AF6036" s="132"/>
    </row>
    <row r="6037" spans="32:32" x14ac:dyDescent="0.2">
      <c r="AF6037" s="132"/>
    </row>
    <row r="6038" spans="32:32" x14ac:dyDescent="0.2">
      <c r="AF6038" s="132"/>
    </row>
    <row r="6039" spans="32:32" x14ac:dyDescent="0.2">
      <c r="AF6039" s="132"/>
    </row>
    <row r="6040" spans="32:32" x14ac:dyDescent="0.2">
      <c r="AF6040" s="132"/>
    </row>
    <row r="6041" spans="32:32" x14ac:dyDescent="0.2">
      <c r="AF6041" s="132"/>
    </row>
    <row r="6042" spans="32:32" x14ac:dyDescent="0.2">
      <c r="AF6042" s="132"/>
    </row>
    <row r="6043" spans="32:32" x14ac:dyDescent="0.2">
      <c r="AF6043" s="132"/>
    </row>
    <row r="6044" spans="32:32" x14ac:dyDescent="0.2">
      <c r="AF6044" s="132"/>
    </row>
    <row r="6045" spans="32:32" x14ac:dyDescent="0.2">
      <c r="AF6045" s="132"/>
    </row>
    <row r="6046" spans="32:32" x14ac:dyDescent="0.2">
      <c r="AF6046" s="132"/>
    </row>
    <row r="6047" spans="32:32" x14ac:dyDescent="0.2">
      <c r="AF6047" s="132"/>
    </row>
    <row r="6048" spans="32:32" x14ac:dyDescent="0.2">
      <c r="AF6048" s="132"/>
    </row>
    <row r="6049" spans="32:32" x14ac:dyDescent="0.2">
      <c r="AF6049" s="132"/>
    </row>
    <row r="6050" spans="32:32" x14ac:dyDescent="0.2">
      <c r="AF6050" s="132"/>
    </row>
    <row r="6051" spans="32:32" x14ac:dyDescent="0.2">
      <c r="AF6051" s="132"/>
    </row>
    <row r="6052" spans="32:32" x14ac:dyDescent="0.2">
      <c r="AF6052" s="132"/>
    </row>
    <row r="6053" spans="32:32" x14ac:dyDescent="0.2">
      <c r="AF6053" s="132"/>
    </row>
    <row r="6054" spans="32:32" x14ac:dyDescent="0.2">
      <c r="AF6054" s="132"/>
    </row>
    <row r="6055" spans="32:32" x14ac:dyDescent="0.2">
      <c r="AF6055" s="132"/>
    </row>
    <row r="6056" spans="32:32" x14ac:dyDescent="0.2">
      <c r="AF6056" s="132"/>
    </row>
    <row r="6057" spans="32:32" x14ac:dyDescent="0.2">
      <c r="AF6057" s="132"/>
    </row>
    <row r="6058" spans="32:32" x14ac:dyDescent="0.2">
      <c r="AF6058" s="132"/>
    </row>
    <row r="6059" spans="32:32" x14ac:dyDescent="0.2">
      <c r="AF6059" s="132"/>
    </row>
    <row r="6060" spans="32:32" x14ac:dyDescent="0.2">
      <c r="AF6060" s="132"/>
    </row>
    <row r="6061" spans="32:32" x14ac:dyDescent="0.2">
      <c r="AF6061" s="132"/>
    </row>
    <row r="6062" spans="32:32" x14ac:dyDescent="0.2">
      <c r="AF6062" s="132"/>
    </row>
    <row r="6063" spans="32:32" x14ac:dyDescent="0.2">
      <c r="AF6063" s="132"/>
    </row>
    <row r="6064" spans="32:32" x14ac:dyDescent="0.2">
      <c r="AF6064" s="132"/>
    </row>
    <row r="6065" spans="32:32" x14ac:dyDescent="0.2">
      <c r="AF6065" s="132"/>
    </row>
    <row r="6066" spans="32:32" x14ac:dyDescent="0.2">
      <c r="AF6066" s="132"/>
    </row>
    <row r="6067" spans="32:32" x14ac:dyDescent="0.2">
      <c r="AF6067" s="132"/>
    </row>
    <row r="6068" spans="32:32" x14ac:dyDescent="0.2">
      <c r="AF6068" s="132"/>
    </row>
    <row r="6069" spans="32:32" x14ac:dyDescent="0.2">
      <c r="AF6069" s="132"/>
    </row>
    <row r="6070" spans="32:32" x14ac:dyDescent="0.2">
      <c r="AF6070" s="132"/>
    </row>
    <row r="6071" spans="32:32" x14ac:dyDescent="0.2">
      <c r="AF6071" s="132"/>
    </row>
    <row r="6072" spans="32:32" x14ac:dyDescent="0.2">
      <c r="AF6072" s="132"/>
    </row>
    <row r="6073" spans="32:32" x14ac:dyDescent="0.2">
      <c r="AF6073" s="132"/>
    </row>
    <row r="6074" spans="32:32" x14ac:dyDescent="0.2">
      <c r="AF6074" s="132"/>
    </row>
    <row r="6075" spans="32:32" x14ac:dyDescent="0.2">
      <c r="AF6075" s="132"/>
    </row>
    <row r="6076" spans="32:32" x14ac:dyDescent="0.2">
      <c r="AF6076" s="132"/>
    </row>
    <row r="6077" spans="32:32" x14ac:dyDescent="0.2">
      <c r="AF6077" s="132"/>
    </row>
    <row r="6078" spans="32:32" x14ac:dyDescent="0.2">
      <c r="AF6078" s="132"/>
    </row>
    <row r="6079" spans="32:32" x14ac:dyDescent="0.2">
      <c r="AF6079" s="132"/>
    </row>
    <row r="6080" spans="32:32" x14ac:dyDescent="0.2">
      <c r="AF6080" s="132"/>
    </row>
    <row r="6081" spans="32:32" x14ac:dyDescent="0.2">
      <c r="AF6081" s="132"/>
    </row>
    <row r="6082" spans="32:32" x14ac:dyDescent="0.2">
      <c r="AF6082" s="132"/>
    </row>
    <row r="6083" spans="32:32" x14ac:dyDescent="0.2">
      <c r="AF6083" s="132"/>
    </row>
    <row r="6084" spans="32:32" x14ac:dyDescent="0.2">
      <c r="AF6084" s="132"/>
    </row>
    <row r="6085" spans="32:32" x14ac:dyDescent="0.2">
      <c r="AF6085" s="132"/>
    </row>
    <row r="6086" spans="32:32" x14ac:dyDescent="0.2">
      <c r="AF6086" s="132"/>
    </row>
    <row r="6087" spans="32:32" x14ac:dyDescent="0.2">
      <c r="AF6087" s="132"/>
    </row>
    <row r="6088" spans="32:32" x14ac:dyDescent="0.2">
      <c r="AF6088" s="132"/>
    </row>
    <row r="6089" spans="32:32" x14ac:dyDescent="0.2">
      <c r="AF6089" s="132"/>
    </row>
    <row r="6090" spans="32:32" x14ac:dyDescent="0.2">
      <c r="AF6090" s="132"/>
    </row>
    <row r="6091" spans="32:32" x14ac:dyDescent="0.2">
      <c r="AF6091" s="132"/>
    </row>
    <row r="6092" spans="32:32" x14ac:dyDescent="0.2">
      <c r="AF6092" s="132"/>
    </row>
    <row r="6093" spans="32:32" x14ac:dyDescent="0.2">
      <c r="AF6093" s="132"/>
    </row>
    <row r="6094" spans="32:32" x14ac:dyDescent="0.2">
      <c r="AF6094" s="132"/>
    </row>
    <row r="6095" spans="32:32" x14ac:dyDescent="0.2">
      <c r="AF6095" s="132"/>
    </row>
    <row r="6096" spans="32:32" x14ac:dyDescent="0.2">
      <c r="AF6096" s="132"/>
    </row>
    <row r="6097" spans="32:32" x14ac:dyDescent="0.2">
      <c r="AF6097" s="132"/>
    </row>
    <row r="6098" spans="32:32" x14ac:dyDescent="0.2">
      <c r="AF6098" s="132"/>
    </row>
    <row r="6099" spans="32:32" x14ac:dyDescent="0.2">
      <c r="AF6099" s="132"/>
    </row>
    <row r="6100" spans="32:32" x14ac:dyDescent="0.2">
      <c r="AF6100" s="132"/>
    </row>
    <row r="6101" spans="32:32" x14ac:dyDescent="0.2">
      <c r="AF6101" s="132"/>
    </row>
    <row r="6102" spans="32:32" x14ac:dyDescent="0.2">
      <c r="AF6102" s="132"/>
    </row>
    <row r="6103" spans="32:32" x14ac:dyDescent="0.2">
      <c r="AF6103" s="132"/>
    </row>
    <row r="6104" spans="32:32" x14ac:dyDescent="0.2">
      <c r="AF6104" s="132"/>
    </row>
    <row r="6105" spans="32:32" x14ac:dyDescent="0.2">
      <c r="AF6105" s="132"/>
    </row>
    <row r="6106" spans="32:32" x14ac:dyDescent="0.2">
      <c r="AF6106" s="132"/>
    </row>
    <row r="6107" spans="32:32" x14ac:dyDescent="0.2">
      <c r="AF6107" s="132"/>
    </row>
    <row r="6108" spans="32:32" x14ac:dyDescent="0.2">
      <c r="AF6108" s="132"/>
    </row>
    <row r="6109" spans="32:32" x14ac:dyDescent="0.2">
      <c r="AF6109" s="132"/>
    </row>
    <row r="6110" spans="32:32" x14ac:dyDescent="0.2">
      <c r="AF6110" s="132"/>
    </row>
    <row r="6111" spans="32:32" x14ac:dyDescent="0.2">
      <c r="AF6111" s="132"/>
    </row>
    <row r="6112" spans="32:32" x14ac:dyDescent="0.2">
      <c r="AF6112" s="132"/>
    </row>
    <row r="6113" spans="32:32" x14ac:dyDescent="0.2">
      <c r="AF6113" s="132"/>
    </row>
    <row r="6114" spans="32:32" x14ac:dyDescent="0.2">
      <c r="AF6114" s="132"/>
    </row>
    <row r="6115" spans="32:32" x14ac:dyDescent="0.2">
      <c r="AF6115" s="132"/>
    </row>
    <row r="6116" spans="32:32" x14ac:dyDescent="0.2">
      <c r="AF6116" s="132"/>
    </row>
    <row r="6117" spans="32:32" x14ac:dyDescent="0.2">
      <c r="AF6117" s="132"/>
    </row>
    <row r="6118" spans="32:32" x14ac:dyDescent="0.2">
      <c r="AF6118" s="132"/>
    </row>
    <row r="6119" spans="32:32" x14ac:dyDescent="0.2">
      <c r="AF6119" s="132"/>
    </row>
    <row r="6120" spans="32:32" x14ac:dyDescent="0.2">
      <c r="AF6120" s="132"/>
    </row>
    <row r="6121" spans="32:32" x14ac:dyDescent="0.2">
      <c r="AF6121" s="132"/>
    </row>
    <row r="6122" spans="32:32" x14ac:dyDescent="0.2">
      <c r="AF6122" s="132"/>
    </row>
    <row r="6123" spans="32:32" x14ac:dyDescent="0.2">
      <c r="AF6123" s="132"/>
    </row>
    <row r="6124" spans="32:32" x14ac:dyDescent="0.2">
      <c r="AF6124" s="132"/>
    </row>
    <row r="6125" spans="32:32" x14ac:dyDescent="0.2">
      <c r="AF6125" s="132"/>
    </row>
    <row r="6126" spans="32:32" x14ac:dyDescent="0.2">
      <c r="AF6126" s="132"/>
    </row>
    <row r="6127" spans="32:32" x14ac:dyDescent="0.2">
      <c r="AF6127" s="132"/>
    </row>
    <row r="6128" spans="32:32" x14ac:dyDescent="0.2">
      <c r="AF6128" s="132"/>
    </row>
    <row r="6129" spans="32:32" x14ac:dyDescent="0.2">
      <c r="AF6129" s="132"/>
    </row>
    <row r="6130" spans="32:32" x14ac:dyDescent="0.2">
      <c r="AF6130" s="132"/>
    </row>
    <row r="6131" spans="32:32" x14ac:dyDescent="0.2">
      <c r="AF6131" s="132"/>
    </row>
    <row r="6132" spans="32:32" x14ac:dyDescent="0.2">
      <c r="AF6132" s="132"/>
    </row>
    <row r="6133" spans="32:32" x14ac:dyDescent="0.2">
      <c r="AF6133" s="132"/>
    </row>
    <row r="6134" spans="32:32" x14ac:dyDescent="0.2">
      <c r="AF6134" s="132"/>
    </row>
    <row r="6135" spans="32:32" x14ac:dyDescent="0.2">
      <c r="AF6135" s="132"/>
    </row>
    <row r="6136" spans="32:32" x14ac:dyDescent="0.2">
      <c r="AF6136" s="132"/>
    </row>
    <row r="6137" spans="32:32" x14ac:dyDescent="0.2">
      <c r="AF6137" s="132"/>
    </row>
    <row r="6138" spans="32:32" x14ac:dyDescent="0.2">
      <c r="AF6138" s="132"/>
    </row>
    <row r="6139" spans="32:32" x14ac:dyDescent="0.2">
      <c r="AF6139" s="132"/>
    </row>
    <row r="6140" spans="32:32" x14ac:dyDescent="0.2">
      <c r="AF6140" s="132"/>
    </row>
    <row r="6141" spans="32:32" x14ac:dyDescent="0.2">
      <c r="AF6141" s="132"/>
    </row>
    <row r="6142" spans="32:32" x14ac:dyDescent="0.2">
      <c r="AF6142" s="132"/>
    </row>
    <row r="6143" spans="32:32" x14ac:dyDescent="0.2">
      <c r="AF6143" s="132"/>
    </row>
    <row r="6144" spans="32:32" x14ac:dyDescent="0.2">
      <c r="AF6144" s="132"/>
    </row>
    <row r="6145" spans="32:32" x14ac:dyDescent="0.2">
      <c r="AF6145" s="132"/>
    </row>
    <row r="6146" spans="32:32" x14ac:dyDescent="0.2">
      <c r="AF6146" s="132"/>
    </row>
    <row r="6147" spans="32:32" x14ac:dyDescent="0.2">
      <c r="AF6147" s="132"/>
    </row>
    <row r="6148" spans="32:32" x14ac:dyDescent="0.2">
      <c r="AF6148" s="132"/>
    </row>
    <row r="6149" spans="32:32" x14ac:dyDescent="0.2">
      <c r="AF6149" s="132"/>
    </row>
    <row r="6150" spans="32:32" x14ac:dyDescent="0.2">
      <c r="AF6150" s="132"/>
    </row>
  </sheetData>
  <mergeCells count="2">
    <mergeCell ref="R5:AC5"/>
    <mergeCell ref="AM5:BF5"/>
  </mergeCells>
  <phoneticPr fontId="18" type="noConversion"/>
  <dataValidations count="10">
    <dataValidation type="decimal" allowBlank="1" showInputMessage="1" showErrorMessage="1" sqref="AE11:AE4860" xr:uid="{00000000-0002-0000-0700-000000000000}">
      <formula1>0</formula1>
      <formula2>100</formula2>
    </dataValidation>
    <dataValidation type="decimal" allowBlank="1" showInputMessage="1" showErrorMessage="1" sqref="AG47:AG4860 L11:L4860 AG11 AG13:AG44" xr:uid="{00000000-0002-0000-0700-000001000000}">
      <formula1>0</formula1>
      <formula2>300000</formula2>
    </dataValidation>
    <dataValidation type="date" allowBlank="1" showInputMessage="1" showErrorMessage="1" sqref="F11:F4860"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O11:AO51 AY11:AY51" xr:uid="{00000000-0002-0000-0700-000003000000}">
      <formula1>0.25</formula1>
      <formula2>30</formula2>
    </dataValidation>
    <dataValidation type="decimal" allowBlank="1" showInputMessage="1" showErrorMessage="1" errorTitle="Netinkama reikšmė" error="Galima reikšmė nuo 0,25 iki 30" promptTitle="Darbo vietos" prompt="Galima reikšmė nuo 0,1 iki 30" sqref="AO52:AO4860 AY52:AY4860" xr:uid="{00000000-0002-0000-0700-000004000000}">
      <formula1>0.1</formula1>
      <formula2>30</formula2>
    </dataValidation>
    <dataValidation type="date" allowBlank="1" showInputMessage="1" showErrorMessage="1" sqref="AH11:AJ4860" xr:uid="{00000000-0002-0000-0700-000005000000}">
      <formula1>45292</formula1>
      <formula2>47848</formula2>
    </dataValidation>
    <dataValidation type="decimal" allowBlank="1" showInputMessage="1" showErrorMessage="1" errorTitle="Netinkama reikšmė" error="Galima reikšmė nuo 0,25 iki 30" prompt="Galima reikšmė nuo 1 iki 1000" sqref="AM11:AN4860 AW11:AX4860" xr:uid="{00000000-0002-0000-0700-000006000000}">
      <formula1>1</formula1>
      <formula2>1000</formula2>
    </dataValidation>
    <dataValidation allowBlank="1" showInputMessage="1" showErrorMessage="1" errorTitle="Netinkama reikšmė" error="Galima reikšmė nuo 0,25 iki 30" prompt="Jei siekiama rodiklio žymima 1, jei ne 0" sqref="AP11:AT4860 AZ11:BD4860" xr:uid="{00000000-0002-0000-0700-000007000000}"/>
    <dataValidation type="decimal" allowBlank="1" showInputMessage="1" showErrorMessage="1" errorTitle="Netinkama reikšmė" error="Galima reikšmė nuo 0,25 iki 30" prompt="Galima reikšmė nuo 1 iki 100 000" sqref="AU11:AV4860 BE11:BF4860" xr:uid="{00000000-0002-0000-0700-000008000000}">
      <formula1>1</formula1>
      <formula2>100000</formula2>
    </dataValidation>
    <dataValidation type="date" allowBlank="1" showInputMessage="1" showErrorMessage="1" sqref="AF11:AF6150" xr:uid="{00000000-0002-0000-0700-000009000000}">
      <formula1>45292</formula1>
      <formula2>47482</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A000000}">
          <x14:formula1>
            <xm:f>Sąrašas!$A$69:$A$75</xm:f>
          </x14:formula1>
          <xm:sqref>AK11:AL4860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topLeftCell="B1" workbookViewId="0">
      <selection activeCell="L12" sqref="L12"/>
    </sheetView>
  </sheetViews>
  <sheetFormatPr defaultRowHeight="14.4" x14ac:dyDescent="0.3"/>
  <cols>
    <col min="2" max="3" width="19.33203125" customWidth="1"/>
    <col min="4" max="4" width="38.6640625" customWidth="1"/>
    <col min="5" max="5" width="23.33203125" customWidth="1"/>
    <col min="6" max="6" width="15.109375" customWidth="1"/>
    <col min="7" max="7" width="15.6640625" customWidth="1"/>
    <col min="8" max="10" width="14" customWidth="1"/>
  </cols>
  <sheetData>
    <row r="1" spans="2:10" ht="20.399999999999999" x14ac:dyDescent="0.3">
      <c r="B1" s="92" t="s">
        <v>334</v>
      </c>
      <c r="C1" s="147"/>
      <c r="D1" s="190"/>
      <c r="E1" s="190"/>
      <c r="F1" s="190"/>
      <c r="G1" s="115"/>
      <c r="H1" s="190"/>
      <c r="I1" s="190"/>
      <c r="J1" s="190"/>
    </row>
    <row r="2" spans="2:10" x14ac:dyDescent="0.3">
      <c r="B2" s="190"/>
      <c r="C2" s="190"/>
      <c r="D2" s="190"/>
      <c r="E2" s="190"/>
      <c r="F2" s="190"/>
      <c r="G2" s="115"/>
      <c r="H2" s="190"/>
      <c r="I2" s="190"/>
      <c r="J2" s="190"/>
    </row>
    <row r="3" spans="2:10" x14ac:dyDescent="0.3">
      <c r="B3" s="333" t="s">
        <v>613</v>
      </c>
      <c r="C3" s="331" t="s">
        <v>33</v>
      </c>
      <c r="D3" s="190"/>
      <c r="E3" s="190"/>
      <c r="F3" s="190"/>
      <c r="G3" s="115"/>
      <c r="H3" s="190"/>
      <c r="I3" s="190"/>
      <c r="J3" s="190"/>
    </row>
    <row r="4" spans="2:10" x14ac:dyDescent="0.3">
      <c r="B4" s="333" t="s">
        <v>615</v>
      </c>
      <c r="C4" s="331" t="s">
        <v>33</v>
      </c>
      <c r="D4" s="115"/>
      <c r="E4" s="115"/>
      <c r="F4" s="115"/>
      <c r="G4" s="115"/>
      <c r="H4" s="190"/>
      <c r="I4" s="190"/>
      <c r="J4" s="190"/>
    </row>
    <row r="5" spans="2:10" ht="34.200000000000003" x14ac:dyDescent="0.3">
      <c r="B5" s="130"/>
      <c r="C5" s="130"/>
      <c r="D5" s="192"/>
      <c r="E5" s="115"/>
      <c r="F5" s="115"/>
      <c r="G5" s="115"/>
      <c r="H5" s="106" t="s">
        <v>335</v>
      </c>
      <c r="I5" s="106" t="s">
        <v>335</v>
      </c>
      <c r="J5" s="106" t="s">
        <v>335</v>
      </c>
    </row>
    <row r="6" spans="2:10" ht="45.6" x14ac:dyDescent="0.3">
      <c r="B6" s="106" t="s">
        <v>3</v>
      </c>
      <c r="C6" s="106" t="s">
        <v>343</v>
      </c>
      <c r="D6" s="106" t="s">
        <v>443</v>
      </c>
      <c r="E6" s="106" t="s">
        <v>446</v>
      </c>
      <c r="F6" s="106" t="s">
        <v>157</v>
      </c>
      <c r="G6" s="193" t="s">
        <v>336</v>
      </c>
      <c r="H6" s="106" t="s">
        <v>337</v>
      </c>
      <c r="I6" s="106" t="s">
        <v>338</v>
      </c>
      <c r="J6" s="106" t="s">
        <v>339</v>
      </c>
    </row>
    <row r="7" spans="2:10" ht="34.200000000000003" x14ac:dyDescent="0.3">
      <c r="B7" s="106"/>
      <c r="C7" s="106"/>
      <c r="D7" s="106"/>
      <c r="E7" s="106"/>
      <c r="F7" s="106"/>
      <c r="G7" s="193"/>
      <c r="H7" s="106" t="s">
        <v>340</v>
      </c>
      <c r="I7" s="106" t="s">
        <v>340</v>
      </c>
      <c r="J7" s="106" t="s">
        <v>340</v>
      </c>
    </row>
    <row r="8" spans="2:10" ht="34.200000000000003" x14ac:dyDescent="0.3">
      <c r="B8" s="124" t="s">
        <v>101</v>
      </c>
      <c r="C8" s="124" t="s">
        <v>101</v>
      </c>
      <c r="D8" s="124" t="s">
        <v>101</v>
      </c>
      <c r="E8" s="124" t="s">
        <v>101</v>
      </c>
      <c r="F8" s="124" t="s">
        <v>101</v>
      </c>
      <c r="G8" s="124" t="s">
        <v>101</v>
      </c>
      <c r="H8" s="124" t="s">
        <v>341</v>
      </c>
      <c r="I8" s="124" t="s">
        <v>341</v>
      </c>
      <c r="J8" s="124" t="s">
        <v>138</v>
      </c>
    </row>
    <row r="9" spans="2:10" x14ac:dyDescent="0.3">
      <c r="B9" s="123" t="s">
        <v>90</v>
      </c>
      <c r="C9" s="123"/>
      <c r="D9" s="123"/>
      <c r="E9" s="123"/>
      <c r="F9" s="123"/>
      <c r="G9" s="194">
        <f>SUM(G10:G29)</f>
        <v>1261564.8</v>
      </c>
      <c r="H9" s="195">
        <f>SUM(H10:H29)</f>
        <v>7</v>
      </c>
      <c r="I9" s="194">
        <f>SUM(I10:I29)</f>
        <v>865965.88</v>
      </c>
      <c r="J9" s="196">
        <f>IF(H9&gt;0,I9/$G9*100,0)</f>
        <v>68.642203713990739</v>
      </c>
    </row>
    <row r="10" spans="2:10" x14ac:dyDescent="0.3">
      <c r="B10" s="10" t="s">
        <v>12</v>
      </c>
      <c r="C10" s="241" t="str">
        <f>'VPS1'!C10</f>
        <v>MARI</v>
      </c>
      <c r="D10" s="213" t="str">
        <f>'VPS1'!D10</f>
        <v>Bendruomeniškumo skatinimas</v>
      </c>
      <c r="E10" s="54" t="str">
        <f>'VPS1'!J10</f>
        <v>MARI-LEADER-20VVG-09-01</v>
      </c>
      <c r="F10" s="54" t="str">
        <f>'VPS1'!L10</f>
        <v>EŽŪFKP</v>
      </c>
      <c r="G10" s="198">
        <f>'VPS1'!G10</f>
        <v>251564.79999999999</v>
      </c>
      <c r="H10" s="199">
        <f>VLOOKUP($B10,'D2'!B9:J28,7,FALSE)</f>
        <v>2</v>
      </c>
      <c r="I10" s="198">
        <f>VLOOKUP($B10,'D2'!B9:J28,8,FALSE)</f>
        <v>150965.88</v>
      </c>
      <c r="J10" s="200">
        <f>IF(G10&gt;0,I10/$G10*100,0)</f>
        <v>60.010732821126012</v>
      </c>
    </row>
    <row r="11" spans="2:10" x14ac:dyDescent="0.3">
      <c r="B11" s="10" t="s">
        <v>16</v>
      </c>
      <c r="C11" s="241" t="str">
        <f>'VPS1'!C11</f>
        <v>MARI</v>
      </c>
      <c r="D11" s="213" t="str">
        <f>'VPS1'!D11</f>
        <v>Ne žemės ūkio verslo kūrimas ir plėtra</v>
      </c>
      <c r="E11" s="54" t="str">
        <f>'VPS1'!J11</f>
        <v>MARI-LEADER-20VVG-03-02</v>
      </c>
      <c r="F11" s="54" t="str">
        <f>'VPS1'!L11</f>
        <v>EŽŪFKP</v>
      </c>
      <c r="G11" s="198">
        <f>'VPS1'!G11</f>
        <v>650000</v>
      </c>
      <c r="H11" s="199">
        <f>VLOOKUP($B11,'D2'!B10:J29,7,FALSE)</f>
        <v>4</v>
      </c>
      <c r="I11" s="198">
        <f>VLOOKUP($B11,'D2'!B10:J29,8,FALSE)</f>
        <v>585000</v>
      </c>
      <c r="J11" s="200">
        <f t="shared" ref="J11:J29" si="0">IF(G11&gt;0,I11/$G11*100,0)</f>
        <v>90</v>
      </c>
    </row>
    <row r="12" spans="2:10" x14ac:dyDescent="0.3">
      <c r="B12" s="10" t="s">
        <v>19</v>
      </c>
      <c r="C12" s="241" t="str">
        <f>'VPS1'!C12</f>
        <v>MARI</v>
      </c>
      <c r="D12" s="213" t="str">
        <f>'VPS1'!D12</f>
        <v>Bendruomeninio verslo kūrimas ir plėtra</v>
      </c>
      <c r="E12" s="54" t="str">
        <f>'VPS1'!J12</f>
        <v>MARI-LEADER-20VVG-07-03</v>
      </c>
      <c r="F12" s="54" t="str">
        <f>'VPS1'!L12</f>
        <v>EŽŪFKP</v>
      </c>
      <c r="G12" s="198">
        <f>'VPS1'!G12</f>
        <v>100000</v>
      </c>
      <c r="H12" s="199">
        <f>VLOOKUP($B12,'D2'!B11:J30,7,FALSE)</f>
        <v>0</v>
      </c>
      <c r="I12" s="198">
        <f>VLOOKUP($B12,'D2'!B11:J30,8,FALSE)</f>
        <v>0</v>
      </c>
      <c r="J12" s="200">
        <f t="shared" si="0"/>
        <v>0</v>
      </c>
    </row>
    <row r="13" spans="2:10" x14ac:dyDescent="0.3">
      <c r="B13" s="10" t="s">
        <v>22</v>
      </c>
      <c r="C13" s="241" t="str">
        <f>'VPS1'!C13</f>
        <v>MARI</v>
      </c>
      <c r="D13" s="213" t="str">
        <f>'VPS1'!D13</f>
        <v>Socialinio verslo kūrimas ir plėtra</v>
      </c>
      <c r="E13" s="54" t="str">
        <f>'VPS1'!J13</f>
        <v>MARI-LEADER-20VVG-06-04</v>
      </c>
      <c r="F13" s="54" t="str">
        <f>'VPS1'!L13</f>
        <v>EŽŪFKP</v>
      </c>
      <c r="G13" s="198">
        <f>'VPS1'!G13</f>
        <v>260000</v>
      </c>
      <c r="H13" s="199">
        <f>VLOOKUP($B13,'D2'!B12:J31,7,FALSE)</f>
        <v>1</v>
      </c>
      <c r="I13" s="198">
        <f>VLOOKUP($B13,'D2'!B12:J31,8,FALSE)</f>
        <v>130000</v>
      </c>
      <c r="J13" s="200">
        <f t="shared" si="0"/>
        <v>50</v>
      </c>
    </row>
    <row r="14" spans="2:10" x14ac:dyDescent="0.3">
      <c r="B14" s="10" t="s">
        <v>25</v>
      </c>
      <c r="C14" s="241">
        <f>'VPS1'!C14</f>
        <v>0</v>
      </c>
      <c r="D14" s="213">
        <f>'VPS1'!D14</f>
        <v>0</v>
      </c>
      <c r="E14" s="54">
        <f>'VPS1'!J14</f>
        <v>0</v>
      </c>
      <c r="F14" s="54" t="str">
        <f>'VPS1'!L14</f>
        <v>EŽŪFKP</v>
      </c>
      <c r="G14" s="198">
        <f>'VPS1'!G14</f>
        <v>0</v>
      </c>
      <c r="H14" s="199">
        <f>VLOOKUP($B14,'D2'!B13:J32,7,FALSE)</f>
        <v>0</v>
      </c>
      <c r="I14" s="198">
        <f>VLOOKUP($B14,'D2'!B13:J32,8,FALSE)</f>
        <v>0</v>
      </c>
      <c r="J14" s="200">
        <f t="shared" si="0"/>
        <v>0</v>
      </c>
    </row>
    <row r="15" spans="2:10" x14ac:dyDescent="0.3">
      <c r="B15" s="10" t="s">
        <v>28</v>
      </c>
      <c r="C15" s="241">
        <f>'VPS1'!C15</f>
        <v>0</v>
      </c>
      <c r="D15" s="213">
        <f>'VPS1'!D15</f>
        <v>0</v>
      </c>
      <c r="E15" s="54">
        <f>'VPS1'!J15</f>
        <v>0</v>
      </c>
      <c r="F15" s="54" t="str">
        <f>'VPS1'!L15</f>
        <v>EŽŪFKP</v>
      </c>
      <c r="G15" s="198">
        <f>'VPS1'!G15</f>
        <v>0</v>
      </c>
      <c r="H15" s="199">
        <f>VLOOKUP($B15,'D2'!B14:J33,7,FALSE)</f>
        <v>0</v>
      </c>
      <c r="I15" s="198">
        <f>VLOOKUP($B15,'D2'!B14:J33,8,FALSE)</f>
        <v>0</v>
      </c>
      <c r="J15" s="200">
        <f t="shared" si="0"/>
        <v>0</v>
      </c>
    </row>
    <row r="16" spans="2:10" x14ac:dyDescent="0.3">
      <c r="B16" s="10" t="s">
        <v>31</v>
      </c>
      <c r="C16" s="241">
        <f>'VPS1'!C16</f>
        <v>0</v>
      </c>
      <c r="D16" s="213">
        <f>'VPS1'!D16</f>
        <v>0</v>
      </c>
      <c r="E16" s="54">
        <f>'VPS1'!J16</f>
        <v>0</v>
      </c>
      <c r="F16" s="54" t="str">
        <f>'VPS1'!L16</f>
        <v>EŽŪFKP</v>
      </c>
      <c r="G16" s="198">
        <f>'VPS1'!G16</f>
        <v>0</v>
      </c>
      <c r="H16" s="199">
        <f>VLOOKUP($B16,'D2'!B15:J34,7,FALSE)</f>
        <v>0</v>
      </c>
      <c r="I16" s="198">
        <f>VLOOKUP($B16,'D2'!B15:J34,8,FALSE)</f>
        <v>0</v>
      </c>
      <c r="J16" s="200">
        <f t="shared" si="0"/>
        <v>0</v>
      </c>
    </row>
    <row r="17" spans="2:10" x14ac:dyDescent="0.3">
      <c r="B17" s="10" t="s">
        <v>36</v>
      </c>
      <c r="C17" s="241">
        <f>'VPS1'!C17</f>
        <v>0</v>
      </c>
      <c r="D17" s="213">
        <f>'VPS1'!D17</f>
        <v>0</v>
      </c>
      <c r="E17" s="54">
        <f>'VPS1'!J17</f>
        <v>0</v>
      </c>
      <c r="F17" s="54" t="str">
        <f>'VPS1'!L17</f>
        <v>EŽŪFKP</v>
      </c>
      <c r="G17" s="198">
        <f>'VPS1'!G17</f>
        <v>0</v>
      </c>
      <c r="H17" s="199">
        <f>VLOOKUP($B17,'D2'!B16:J35,7,FALSE)</f>
        <v>0</v>
      </c>
      <c r="I17" s="198">
        <f>VLOOKUP($B17,'D2'!B16:J35,8,FALSE)</f>
        <v>0</v>
      </c>
      <c r="J17" s="200">
        <f t="shared" si="0"/>
        <v>0</v>
      </c>
    </row>
    <row r="18" spans="2:10" x14ac:dyDescent="0.3">
      <c r="B18" s="10" t="s">
        <v>37</v>
      </c>
      <c r="C18" s="241">
        <f>'VPS1'!C18</f>
        <v>0</v>
      </c>
      <c r="D18" s="213">
        <f>'VPS1'!D18</f>
        <v>0</v>
      </c>
      <c r="E18" s="54">
        <f>'VPS1'!J18</f>
        <v>0</v>
      </c>
      <c r="F18" s="54" t="str">
        <f>'VPS1'!L18</f>
        <v>EŽŪFKP</v>
      </c>
      <c r="G18" s="198">
        <f>'VPS1'!G18</f>
        <v>0</v>
      </c>
      <c r="H18" s="199">
        <f>VLOOKUP($B18,'D2'!B17:J36,7,FALSE)</f>
        <v>0</v>
      </c>
      <c r="I18" s="198">
        <f>VLOOKUP($B18,'D2'!B17:J36,8,FALSE)</f>
        <v>0</v>
      </c>
      <c r="J18" s="200">
        <f t="shared" si="0"/>
        <v>0</v>
      </c>
    </row>
    <row r="19" spans="2:10" x14ac:dyDescent="0.3">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3">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3">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3">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3">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3">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3">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3">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3">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3">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 thickBot="1" x14ac:dyDescent="0.35">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topLeftCell="D1" workbookViewId="0">
      <selection activeCell="BS10" sqref="BS10:BX29"/>
    </sheetView>
  </sheetViews>
  <sheetFormatPr defaultRowHeight="14.4" x14ac:dyDescent="0.3"/>
  <cols>
    <col min="1" max="1" width="16.6640625" customWidth="1"/>
    <col min="2" max="2" width="12.6640625" customWidth="1"/>
    <col min="3" max="3" width="23.88671875" customWidth="1"/>
    <col min="4" max="4" width="22.5546875" customWidth="1"/>
    <col min="5" max="5" width="13.33203125" customWidth="1"/>
    <col min="6" max="6" width="16.109375" customWidth="1"/>
    <col min="7" max="13" width="10.109375" customWidth="1"/>
    <col min="14" max="14" width="12.44140625" customWidth="1"/>
    <col min="15" max="20" width="12.109375" customWidth="1"/>
    <col min="21" max="21" width="11.44140625" bestFit="1" customWidth="1"/>
    <col min="22" max="26" width="10.6640625" customWidth="1"/>
    <col min="27" max="27" width="11.44140625" bestFit="1" customWidth="1"/>
    <col min="28" max="34" width="10" customWidth="1"/>
    <col min="35" max="35" width="12.44140625" customWidth="1"/>
    <col min="36" max="41" width="12.109375" customWidth="1"/>
    <col min="42" max="42" width="11.44140625" bestFit="1" customWidth="1"/>
    <col min="43" max="47" width="10.33203125" customWidth="1"/>
    <col min="48" max="48" width="11.44140625" bestFit="1" customWidth="1"/>
    <col min="63" max="63" width="12.6640625" bestFit="1" customWidth="1"/>
  </cols>
  <sheetData>
    <row r="1" spans="1:90" ht="20.399999999999999" x14ac:dyDescent="0.3">
      <c r="A1" s="47"/>
      <c r="B1" s="321" t="s">
        <v>579</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399999999999999" x14ac:dyDescent="0.3">
      <c r="A2" s="47"/>
      <c r="B2" s="321"/>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3">
      <c r="A3" s="333" t="s">
        <v>613</v>
      </c>
      <c r="B3" s="331"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3">
      <c r="A4" s="333" t="s">
        <v>615</v>
      </c>
      <c r="B4" s="331"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68.400000000000006" x14ac:dyDescent="0.3">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68.400000000000006" x14ac:dyDescent="0.3">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3">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5.6" x14ac:dyDescent="0.3">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3">
      <c r="A9" s="123" t="s">
        <v>342</v>
      </c>
      <c r="B9" s="123"/>
      <c r="C9" s="123"/>
      <c r="D9" s="123"/>
      <c r="E9" s="123"/>
      <c r="F9" s="194">
        <f>SUM(F10:F29)</f>
        <v>1261564.8</v>
      </c>
      <c r="G9" s="219">
        <f>SUM(G10:G29)</f>
        <v>13</v>
      </c>
      <c r="H9" s="219">
        <f t="shared" ref="H9:T9" si="0">SUM(H10:H29)</f>
        <v>5</v>
      </c>
      <c r="I9" s="219">
        <f t="shared" si="0"/>
        <v>8</v>
      </c>
      <c r="J9" s="219">
        <f t="shared" si="0"/>
        <v>0</v>
      </c>
      <c r="K9" s="219">
        <f t="shared" si="0"/>
        <v>0</v>
      </c>
      <c r="L9" s="219">
        <f t="shared" si="0"/>
        <v>0</v>
      </c>
      <c r="M9" s="219">
        <f t="shared" si="0"/>
        <v>0</v>
      </c>
      <c r="N9" s="243">
        <f t="shared" si="0"/>
        <v>556778.01</v>
      </c>
      <c r="O9" s="243">
        <f t="shared" si="0"/>
        <v>198961.8</v>
      </c>
      <c r="P9" s="243">
        <f t="shared" si="0"/>
        <v>357816.21</v>
      </c>
      <c r="Q9" s="243">
        <f t="shared" si="0"/>
        <v>0</v>
      </c>
      <c r="R9" s="243">
        <f t="shared" si="0"/>
        <v>0</v>
      </c>
      <c r="S9" s="243">
        <f t="shared" si="0"/>
        <v>0</v>
      </c>
      <c r="T9" s="243">
        <f t="shared" si="0"/>
        <v>0</v>
      </c>
      <c r="U9" s="244">
        <f>IF($F9&gt;0,N9/$F9*100,0)</f>
        <v>44.13392082594568</v>
      </c>
      <c r="V9" s="244">
        <f t="shared" ref="V9" si="1">IF($F9&gt;0,O9/$F9*100,0)</f>
        <v>15.771032926727187</v>
      </c>
      <c r="W9" s="244">
        <f t="shared" ref="W9:W29" si="2">IF($F9&gt;0,P9/$F9*100,0)</f>
        <v>28.362887899218496</v>
      </c>
      <c r="X9" s="244">
        <f t="shared" ref="X9:X29" si="3">IF($F9&gt;0,Q9/$F9*100,0)</f>
        <v>0</v>
      </c>
      <c r="Y9" s="244">
        <f t="shared" ref="Y9:Y29" si="4">IF($F9&gt;0,R9/$F9*100,0)</f>
        <v>0</v>
      </c>
      <c r="Z9" s="244">
        <f t="shared" ref="Z9:Z29" si="5">IF($F9&gt;0,S9/$F9*100,0)</f>
        <v>0</v>
      </c>
      <c r="AA9" s="244">
        <f t="shared" ref="AA9:AA29" si="6">IF($F9&gt;0,T9/$F9*100,0)</f>
        <v>0</v>
      </c>
      <c r="AB9" s="219">
        <f>SUM(AB10:AB29)</f>
        <v>7</v>
      </c>
      <c r="AC9" s="219">
        <f t="shared" ref="AC9:AH9" si="7">SUM(AC10:AC29)</f>
        <v>1</v>
      </c>
      <c r="AD9" s="219">
        <f t="shared" si="7"/>
        <v>6</v>
      </c>
      <c r="AE9" s="219">
        <f t="shared" si="7"/>
        <v>0</v>
      </c>
      <c r="AF9" s="219">
        <f t="shared" si="7"/>
        <v>0</v>
      </c>
      <c r="AG9" s="219">
        <f t="shared" si="7"/>
        <v>0</v>
      </c>
      <c r="AH9" s="219">
        <f t="shared" si="7"/>
        <v>0</v>
      </c>
      <c r="AI9" s="243">
        <f t="shared" ref="AI9" si="8">SUM(AI10:AI29)</f>
        <v>216300</v>
      </c>
      <c r="AJ9" s="243">
        <f t="shared" ref="AJ9" si="9">SUM(AJ10:AJ29)</f>
        <v>0</v>
      </c>
      <c r="AK9" s="243">
        <f t="shared" ref="AK9" si="10">SUM(AK10:AK29)</f>
        <v>216300</v>
      </c>
      <c r="AL9" s="243">
        <f t="shared" ref="AL9" si="11">SUM(AL10:AL29)</f>
        <v>0</v>
      </c>
      <c r="AM9" s="243">
        <f t="shared" ref="AM9" si="12">SUM(AM10:AM29)</f>
        <v>0</v>
      </c>
      <c r="AN9" s="243">
        <f t="shared" ref="AN9" si="13">SUM(AN10:AN29)</f>
        <v>0</v>
      </c>
      <c r="AO9" s="243">
        <f t="shared" ref="AO9" si="14">SUM(AO10:AO29)</f>
        <v>0</v>
      </c>
      <c r="AP9" s="244">
        <f>IF($F9&gt;0,AI9/$F9*100,0)</f>
        <v>17.145373745367657</v>
      </c>
      <c r="AQ9" s="244">
        <f t="shared" ref="AQ9:AV9" si="15">IF($F9&gt;0,AJ9/$F9*100,0)</f>
        <v>0</v>
      </c>
      <c r="AR9" s="244">
        <f t="shared" si="15"/>
        <v>17.145373745367657</v>
      </c>
      <c r="AS9" s="244">
        <f t="shared" si="15"/>
        <v>0</v>
      </c>
      <c r="AT9" s="244">
        <f t="shared" si="15"/>
        <v>0</v>
      </c>
      <c r="AU9" s="244">
        <f t="shared" si="15"/>
        <v>0</v>
      </c>
      <c r="AV9" s="244">
        <f t="shared" si="15"/>
        <v>0</v>
      </c>
      <c r="AW9" s="219">
        <f>SUM(AW10:AW29)</f>
        <v>4</v>
      </c>
      <c r="AX9" s="219">
        <f t="shared" ref="AX9:BD9" si="16">SUM(AX10:AX29)</f>
        <v>0</v>
      </c>
      <c r="AY9" s="219">
        <f t="shared" si="16"/>
        <v>4</v>
      </c>
      <c r="AZ9" s="219">
        <f t="shared" si="16"/>
        <v>0</v>
      </c>
      <c r="BA9" s="219">
        <f t="shared" si="16"/>
        <v>0</v>
      </c>
      <c r="BB9" s="219">
        <f t="shared" si="16"/>
        <v>0</v>
      </c>
      <c r="BC9" s="219">
        <f t="shared" si="16"/>
        <v>0</v>
      </c>
      <c r="BD9" s="243">
        <f t="shared" si="16"/>
        <v>86301</v>
      </c>
      <c r="BE9" s="243">
        <f t="shared" ref="BE9" si="17">SUM(BE10:BE29)</f>
        <v>0</v>
      </c>
      <c r="BF9" s="243">
        <f t="shared" ref="BF9" si="18">SUM(BF10:BF29)</f>
        <v>86301</v>
      </c>
      <c r="BG9" s="243">
        <f t="shared" ref="BG9" si="19">SUM(BG10:BG29)</f>
        <v>0</v>
      </c>
      <c r="BH9" s="243">
        <f t="shared" ref="BH9" si="20">SUM(BH10:BH29)</f>
        <v>0</v>
      </c>
      <c r="BI9" s="243">
        <f t="shared" ref="BI9" si="21">SUM(BI10:BI29)</f>
        <v>0</v>
      </c>
      <c r="BJ9" s="243">
        <f t="shared" ref="BJ9" si="22">SUM(BJ10:BJ29)</f>
        <v>0</v>
      </c>
      <c r="BK9" s="220">
        <f>IF($F9&gt;0,BD9/$F9*100,0)</f>
        <v>6.8407901044797699</v>
      </c>
      <c r="BL9" s="220">
        <f>IF($F9&gt;0,BE9/$F9*100,0)</f>
        <v>0</v>
      </c>
      <c r="BM9" s="220">
        <f t="shared" ref="BM9:BQ9" si="23">IF($F9&gt;0,BF9/$F9*100,0)</f>
        <v>6.8407901044797699</v>
      </c>
      <c r="BN9" s="220">
        <f t="shared" si="23"/>
        <v>0</v>
      </c>
      <c r="BO9" s="220">
        <f t="shared" si="23"/>
        <v>0</v>
      </c>
      <c r="BP9" s="220">
        <f t="shared" si="23"/>
        <v>0</v>
      </c>
      <c r="BQ9" s="220">
        <f t="shared" si="23"/>
        <v>0</v>
      </c>
      <c r="BR9" s="219">
        <f>SUM(BR10:BR29)</f>
        <v>2</v>
      </c>
      <c r="BS9" s="219">
        <f t="shared" ref="BS9:BY9" si="24">SUM(BS10:BS29)</f>
        <v>0</v>
      </c>
      <c r="BT9" s="219">
        <f t="shared" si="24"/>
        <v>2</v>
      </c>
      <c r="BU9" s="219">
        <f t="shared" si="24"/>
        <v>0</v>
      </c>
      <c r="BV9" s="219">
        <f t="shared" si="24"/>
        <v>0</v>
      </c>
      <c r="BW9" s="219">
        <f t="shared" si="24"/>
        <v>0</v>
      </c>
      <c r="BX9" s="219">
        <f t="shared" si="24"/>
        <v>0</v>
      </c>
      <c r="BY9" s="243">
        <f t="shared" si="24"/>
        <v>50308</v>
      </c>
      <c r="BZ9" s="243">
        <f t="shared" ref="BZ9" si="25">SUM(BZ10:BZ29)</f>
        <v>0</v>
      </c>
      <c r="CA9" s="243">
        <f t="shared" ref="CA9" si="26">SUM(CA10:CA29)</f>
        <v>50308</v>
      </c>
      <c r="CB9" s="243">
        <f t="shared" ref="CB9" si="27">SUM(CB10:CB29)</f>
        <v>0</v>
      </c>
      <c r="CC9" s="243">
        <f t="shared" ref="CC9" si="28">SUM(CC10:CC29)</f>
        <v>0</v>
      </c>
      <c r="CD9" s="243">
        <f t="shared" ref="CD9" si="29">SUM(CD10:CD29)</f>
        <v>0</v>
      </c>
      <c r="CE9" s="243">
        <f t="shared" ref="CE9" si="30">SUM(CE10:CE29)</f>
        <v>0</v>
      </c>
      <c r="CF9" s="220">
        <f>IF($F9&gt;0,BY9/$F9*100,0)</f>
        <v>3.9877460119369212</v>
      </c>
      <c r="CG9" s="220">
        <f t="shared" ref="CG9:CL10" si="31">IF($F9&gt;0,BZ9/$F9*100,0)</f>
        <v>0</v>
      </c>
      <c r="CH9" s="220">
        <f t="shared" si="31"/>
        <v>3.9877460119369212</v>
      </c>
      <c r="CI9" s="220">
        <f t="shared" si="31"/>
        <v>0</v>
      </c>
      <c r="CJ9" s="220">
        <f t="shared" si="31"/>
        <v>0</v>
      </c>
      <c r="CK9" s="220">
        <f t="shared" si="31"/>
        <v>0</v>
      </c>
      <c r="CL9" s="220">
        <f t="shared" si="31"/>
        <v>0</v>
      </c>
    </row>
    <row r="10" spans="1:90" x14ac:dyDescent="0.3">
      <c r="A10" s="10" t="s">
        <v>12</v>
      </c>
      <c r="B10" s="197" t="str">
        <f>'VPS1'!C10</f>
        <v>MARI</v>
      </c>
      <c r="C10" s="213" t="str">
        <f>'VPS1'!D10</f>
        <v>Bendruomeniškumo skatinimas</v>
      </c>
      <c r="D10" s="54" t="str">
        <f>'VPS1'!J10</f>
        <v>MARI-LEADER-20VVG-09-01</v>
      </c>
      <c r="E10" s="54" t="str">
        <f>'VPS1'!L10</f>
        <v>EŽŪFKP</v>
      </c>
      <c r="F10" s="198">
        <f>'VPS1'!G10</f>
        <v>251564.79999999999</v>
      </c>
      <c r="G10" s="221">
        <f t="shared" ref="G10:G29" si="32">SUM(H10:M10)</f>
        <v>6</v>
      </c>
      <c r="H10" s="222">
        <f>COUNTIFS('D5'!$B$11:$B$4860,'A2'!$D10,'D5'!$BH$11:$BH$4860,'A2'!H$7,'D5'!$BN$11:$BN$4860,"taip")</f>
        <v>3</v>
      </c>
      <c r="I10" s="222">
        <f>COUNTIFS('D5'!$B$11:$B$4860,'A2'!$D10,'D5'!$BH$11:$BH$4860,'A2'!I$7,'D5'!$BN$11:$BN$4860,"taip")</f>
        <v>3</v>
      </c>
      <c r="J10" s="222">
        <f>COUNTIFS('D5'!$B$11:$B$4860,'A2'!$D10,'D5'!$BH$11:$BH$4860,'A2'!J$7,'D5'!$BN$11:$BN$4860,"taip")</f>
        <v>0</v>
      </c>
      <c r="K10" s="222">
        <f>COUNTIFS('D5'!$B$11:$B$4860,'A2'!$D10,'D5'!$BH$11:$BH$4860,'A2'!K$7,'D5'!$BN$11:$BN$4860,"taip")</f>
        <v>0</v>
      </c>
      <c r="L10" s="222">
        <f>COUNTIFS('D5'!$B$11:$B$4860,'A2'!$D10,'D5'!$BH$11:$BH$4860,'A2'!L$7,'D5'!$BN$11:$BN$4860,"taip")</f>
        <v>0</v>
      </c>
      <c r="M10" s="222">
        <f>COUNTIFS('D5'!$B$11:$B$4860,'A2'!$D10,'D5'!$BH$11:$BH$4860,'A2'!M$7,'D5'!$BN$11:$BN$4860,"taip")</f>
        <v>0</v>
      </c>
      <c r="N10" s="221">
        <f t="shared" ref="N10:N29" si="33">SUM(O10:T10)</f>
        <v>150891.52999999997</v>
      </c>
      <c r="O10" s="222">
        <f>SUMIFS('D5'!$L$11:$L$4860,'D5'!$B$11:$B$4860,'A2'!$D10,'D5'!$BH$11:$BH$4860,O$7,'D5'!$BN$11:$BN$4860,"taip")</f>
        <v>75464.509999999995</v>
      </c>
      <c r="P10" s="222">
        <f>SUMIFS('D5'!$L$11:$L$4860,'D5'!$B$11:$B$4860,'A2'!$D10,'D5'!$BH$11:$BH$4860,P$7,'D5'!$BN$11:$BN$4860,"taip")</f>
        <v>75427.01999999999</v>
      </c>
      <c r="Q10" s="222">
        <f>SUMIFS('D5'!$L$11:$L$4860,'D5'!$B$11:$B$4860,'A2'!$D10,'D5'!$BH$11:$BH$4860,Q$7,'D5'!$BN$11:$BN$4860,"taip")</f>
        <v>0</v>
      </c>
      <c r="R10" s="222">
        <f>SUMIFS('D5'!$L$11:$L$4860,'D5'!$B$11:$B$4860,'A2'!$D10,'D5'!$BH$11:$BH$4860,R$7,'D5'!$BN$11:$BN$4860,"taip")</f>
        <v>0</v>
      </c>
      <c r="S10" s="222">
        <f>SUMIFS('D5'!$L$11:$L$4860,'D5'!$B$11:$B$4860,'A2'!$D10,'D5'!$BH$11:$BH$4860,S$7,'D5'!$BN$11:$BN$4860,"taip")</f>
        <v>0</v>
      </c>
      <c r="T10" s="222">
        <f>SUMIFS('D5'!$L$11:$L$4860,'D5'!$B$11:$B$4860,'A2'!$D10,'D5'!$BH$11:$BH$4860,T$7,'D5'!$BN$11:$BN$4860,"taip")</f>
        <v>0</v>
      </c>
      <c r="U10" s="244">
        <f t="shared" ref="U10:U29" si="34">IF($F10&gt;0,N10/$F10*100,0)</f>
        <v>59.981177811840126</v>
      </c>
      <c r="V10" s="223">
        <f>IF($F10&gt;0,O10/$F10*100,0)</f>
        <v>29.998040266364768</v>
      </c>
      <c r="W10" s="223">
        <f t="shared" si="2"/>
        <v>29.983137545475358</v>
      </c>
      <c r="X10" s="223">
        <f t="shared" si="3"/>
        <v>0</v>
      </c>
      <c r="Y10" s="223">
        <f t="shared" si="4"/>
        <v>0</v>
      </c>
      <c r="Z10" s="223">
        <f t="shared" si="5"/>
        <v>0</v>
      </c>
      <c r="AA10" s="223">
        <f t="shared" si="6"/>
        <v>0</v>
      </c>
      <c r="AB10" s="221">
        <f t="shared" ref="AB10:AB29" si="35">SUM(AC10:AH10)</f>
        <v>3</v>
      </c>
      <c r="AC10" s="222">
        <f>COUNTIFS('D5'!$B$11:$B$4860,'A2'!$D10,'D5'!$BI$11:$BI$4860,'A2'!AC$7,'D5'!$BO$11:$BO$4860,"taip")</f>
        <v>0</v>
      </c>
      <c r="AD10" s="222">
        <f>COUNTIFS('D5'!$B$11:$B$4860,'A2'!$D10,'D5'!$BI$11:$BI$4860,'A2'!AD$7,'D5'!$BO$11:$BO$4860,"taip")</f>
        <v>3</v>
      </c>
      <c r="AE10" s="222">
        <f>COUNTIFS('D5'!$B$11:$B$4860,'A2'!$D10,'D5'!$BI$11:$BI$4860,'A2'!AE$7,'D5'!$BO$11:$BO$4860,"taip")</f>
        <v>0</v>
      </c>
      <c r="AF10" s="222">
        <f>COUNTIFS('D5'!$B$11:$B$4860,'A2'!$D10,'D5'!$BI$11:$BI$4860,'A2'!AF$7,'D5'!$BO$11:$BO$4860,"taip")</f>
        <v>0</v>
      </c>
      <c r="AG10" s="222">
        <f>COUNTIFS('D5'!$B$11:$B$4860,'A2'!$D10,'D5'!$BI$11:$BI$4860,'A2'!AG$7,'D5'!$BO$11:$BO$4860,"taip")</f>
        <v>0</v>
      </c>
      <c r="AH10" s="222">
        <f>COUNTIFS('D5'!$B$11:$B$4860,'A2'!$D10,'D5'!$BI$11:$BI$4860,'A2'!AH$7,'D5'!$BO$11:$BO$4860,"taip")</f>
        <v>0</v>
      </c>
      <c r="AI10" s="221">
        <f t="shared" ref="AI10:AI29" si="36">SUM(AJ10:AO10)</f>
        <v>73167</v>
      </c>
      <c r="AJ10" s="222">
        <f>SUMIFS('D5'!$AG$11:$AG$4860,'D5'!$B$11:$B$4860,'A2'!$D10,'D5'!$BI$11:$BI$4860,AJ$7,'D5'!$BO$11:$BO$4860,"taip")</f>
        <v>0</v>
      </c>
      <c r="AK10" s="222">
        <f>SUMIFS('D5'!$AG$11:$AG$4860,'D5'!$B$11:$B$4860,'A2'!$D10,'D5'!$BI$11:$BI$4860,AK$7,'D5'!$BO$11:$BO$4860,"taip")</f>
        <v>73167</v>
      </c>
      <c r="AL10" s="222">
        <f>SUMIFS('D5'!$AG$11:$AG$4860,'D5'!$B$11:$B$4860,'A2'!$D10,'D5'!$BI$11:$BI$4860,AL$7,'D5'!$BO$11:$BO$4860,"taip")</f>
        <v>0</v>
      </c>
      <c r="AM10" s="222">
        <f>SUMIFS('D5'!$AG$11:$AG$4860,'D5'!$B$11:$B$4860,'A2'!$D10,'D5'!$BI$11:$BI$4860,AM$7,'D5'!$BO$11:$BO$4860,"taip")</f>
        <v>0</v>
      </c>
      <c r="AN10" s="222">
        <f>SUMIFS('D5'!$AG$11:$AG$4860,'D5'!$B$11:$B$4860,'A2'!$D10,'D5'!$BI$11:$BI$4860,AN$7,'D5'!$BO$11:$BO$4860,"taip")</f>
        <v>0</v>
      </c>
      <c r="AO10" s="222">
        <f>SUMIFS('D5'!$AG$11:$AG$4860,'D5'!$B$11:$B$4860,'A2'!$D10,'D5'!$BI$11:$BI$4860,AO$7,'D5'!$BO$11:$BO$4860,"taip")</f>
        <v>0</v>
      </c>
      <c r="AP10" s="244">
        <f t="shared" ref="AP10:AP29" si="37">IF($F10&gt;0,AI10/$F10*100,0)</f>
        <v>29.084752715801258</v>
      </c>
      <c r="AQ10" s="223">
        <f>IF($F10&gt;0,AJ10/$F10*100,0)</f>
        <v>0</v>
      </c>
      <c r="AR10" s="223">
        <f t="shared" ref="AR10:AV10" si="38">IF($F10&gt;0,AK10/$F10*100,0)</f>
        <v>29.084752715801258</v>
      </c>
      <c r="AS10" s="223">
        <f t="shared" si="38"/>
        <v>0</v>
      </c>
      <c r="AT10" s="223">
        <f t="shared" si="38"/>
        <v>0</v>
      </c>
      <c r="AU10" s="223">
        <f t="shared" si="38"/>
        <v>0</v>
      </c>
      <c r="AV10" s="223">
        <f t="shared" si="38"/>
        <v>0</v>
      </c>
      <c r="AW10" s="221">
        <f t="shared" ref="AW10:AW29" si="39">SUM(AX10:BC10)</f>
        <v>3</v>
      </c>
      <c r="AX10" s="222">
        <f>COUNTIFS('D5'!$B$11:$B$4860,'A2'!$D10,'D5'!$BJ$11:$BJ$4860,'A2'!AX$7,'D5'!$BP$11:$BP$4860,"taip")</f>
        <v>0</v>
      </c>
      <c r="AY10" s="222">
        <f>COUNTIFS('D5'!$B$11:$B$4860,'A2'!$D10,'D5'!$BJ$11:$BJ$4860,'A2'!AY$7,'D5'!$BP$11:$BP$4860,"taip")</f>
        <v>3</v>
      </c>
      <c r="AZ10" s="222">
        <f>COUNTIFS('D5'!$B$11:$B$4860,'A2'!$D10,'D5'!$BJ$11:$BJ$4860,'A2'!AZ$7,'D5'!$BP$11:$BP$4860,"taip")</f>
        <v>0</v>
      </c>
      <c r="BA10" s="222">
        <f>COUNTIFS('D5'!$B$11:$B$4860,'A2'!$D10,'D5'!$BJ$11:$BJ$4860,'A2'!BA$7,'D5'!$BP$11:$BP$4860,"taip")</f>
        <v>0</v>
      </c>
      <c r="BB10" s="222">
        <f>COUNTIFS('D5'!$B$11:$B$4860,'A2'!$D10,'D5'!$BJ$11:$BJ$4860,'A2'!BB$7,'D5'!$BP$11:$BP$4860,"taip")</f>
        <v>0</v>
      </c>
      <c r="BC10" s="222">
        <f>COUNTIFS('D5'!$B$11:$B$4860,'A2'!$D10,'D5'!$BJ$11:$BJ$4860,'A2'!BC$7,'D5'!$BP$11:$BP$4860,"taip")</f>
        <v>0</v>
      </c>
      <c r="BD10" s="221">
        <f t="shared" ref="BD10:BD29" si="40">SUM(BE10:BJ10)</f>
        <v>73167</v>
      </c>
      <c r="BE10" s="222">
        <f>SUMIFS('D5'!$AG$11:$AG$4860,'D5'!$B$11:$B$4860,'A2'!$D10,'D5'!$BJ$11:$BJ$4860,BE$7,'D5'!$BP$11:$BP$4860,"taip")</f>
        <v>0</v>
      </c>
      <c r="BF10" s="222">
        <f>SUMIFS('D5'!$AG$11:$AG$4860,'D5'!$B$11:$B$4860,'A2'!$D10,'D5'!$BJ$11:$BJ$4860,BF$7,'D5'!$BP$11:$BP$4860,"taip")</f>
        <v>73167</v>
      </c>
      <c r="BG10" s="222">
        <f>SUMIFS('D5'!$AG$11:$AG$4860,'D5'!$B$11:$B$4860,'A2'!$D10,'D5'!$BJ$11:$BJ$4860,BG$7,'D5'!$BP$11:$BP$4860,"taip")</f>
        <v>0</v>
      </c>
      <c r="BH10" s="222">
        <f>SUMIFS('D5'!$AG$11:$AG$4860,'D5'!$B$11:$B$4860,'A2'!$D10,'D5'!$BJ$11:$BJ$4860,BH$7,'D5'!$BP$11:$BP$4860,"taip")</f>
        <v>0</v>
      </c>
      <c r="BI10" s="222">
        <f>SUMIFS('D5'!$AG$11:$AG$4860,'D5'!$B$11:$B$4860,'A2'!$D10,'D5'!$BJ$11:$BJ$4860,BI$7,'D5'!$BP$11:$BP$4860,"taip")</f>
        <v>0</v>
      </c>
      <c r="BJ10" s="222">
        <f>SUMIFS('D5'!$AG$11:$AG$4860,'D5'!$B$11:$B$4860,'A2'!$D10,'D5'!$BJ$11:$BJ$4860,BJ$7,'D5'!$BP$11:$BP$4860,"taip")</f>
        <v>0</v>
      </c>
      <c r="BK10" s="220">
        <f t="shared" ref="BK10:BK29" si="41">IF($F10&gt;0,BD10/$F10*100,0)</f>
        <v>29.084752715801258</v>
      </c>
      <c r="BL10" s="223">
        <f>IF($F10&gt;0,BE10/$F10*100,0)</f>
        <v>0</v>
      </c>
      <c r="BM10" s="223">
        <f t="shared" ref="BM10:BQ10" si="42">IF($F10&gt;0,BF10/$F10*100,0)</f>
        <v>29.084752715801258</v>
      </c>
      <c r="BN10" s="223">
        <f t="shared" si="42"/>
        <v>0</v>
      </c>
      <c r="BO10" s="223">
        <f t="shared" si="42"/>
        <v>0</v>
      </c>
      <c r="BP10" s="223">
        <f t="shared" si="42"/>
        <v>0</v>
      </c>
      <c r="BQ10" s="223">
        <f t="shared" si="42"/>
        <v>0</v>
      </c>
      <c r="BR10" s="221">
        <f t="shared" ref="BR10:BR29" si="43">SUM(BS10:BX10)</f>
        <v>2</v>
      </c>
      <c r="BS10" s="222">
        <f>COUNTIFS('D5'!$B$11:$B$4860,'A2'!$D10,'D5'!$BK$11:$BK$4860,'A2'!BS$7,'D5'!$BS$11:$BS$4860,"taip")</f>
        <v>0</v>
      </c>
      <c r="BT10" s="222">
        <f>COUNTIFS('D5'!$B$11:$B$4860,'A2'!$D10,'D5'!$BK$11:$BK$4860,'A2'!BT$7,'D5'!$BS$11:$BS$4860,"taip")</f>
        <v>2</v>
      </c>
      <c r="BU10" s="222">
        <f>COUNTIFS('D5'!$B$11:$B$4860,'A2'!$D10,'D5'!$BK$11:$BK$4860,'A2'!BU$7,'D5'!$BS$11:$BS$4860,"taip")</f>
        <v>0</v>
      </c>
      <c r="BV10" s="222">
        <f>COUNTIFS('D5'!$B$11:$B$4860,'A2'!$D10,'D5'!$BK$11:$BK$4860,'A2'!BV$7,'D5'!$BS$11:$BS$4860,"taip")</f>
        <v>0</v>
      </c>
      <c r="BW10" s="222">
        <f>COUNTIFS('D5'!$B$11:$B$4860,'A2'!$D10,'D5'!$BK$11:$BK$4860,'A2'!BW$7,'D5'!$BS$11:$BS$4860,"taip")</f>
        <v>0</v>
      </c>
      <c r="BX10" s="222">
        <f>COUNTIFS('D5'!$B$11:$B$4860,'A2'!$D10,'D5'!$BK$11:$BK$4860,'A2'!BX$7,'D5'!$BS$11:$BS$4860,"taip")</f>
        <v>0</v>
      </c>
      <c r="BY10" s="221">
        <f t="shared" ref="BY10:BY29" si="44">SUM(BZ10:CE10)</f>
        <v>50308</v>
      </c>
      <c r="BZ10" s="222">
        <f>SUMIFS('D5'!$AG$11:$AG$4860,'D5'!$B$11:$B$4860,'A2'!$D10,'D5'!$BK$11:$BK$4860,BZ$7,'D5'!$BS$11:$BS$4860,"taip")</f>
        <v>0</v>
      </c>
      <c r="CA10" s="222">
        <f>SUMIFS('D5'!$AG$11:$AG$4860,'D5'!$B$11:$B$4860,'A2'!$D10,'D5'!$BK$11:$BK$4860,CA$7,'D5'!$BS$11:$BS$4860,"taip")</f>
        <v>50308</v>
      </c>
      <c r="CB10" s="222">
        <f>SUMIFS('D5'!$AG$11:$AG$4860,'D5'!$B$11:$B$4860,'A2'!$D10,'D5'!$BK$11:$BK$4860,CB$7,'D5'!$BS$11:$BS$4860,"taip")</f>
        <v>0</v>
      </c>
      <c r="CC10" s="222">
        <f>SUMIFS('D5'!$AG$11:$AG$4860,'D5'!$B$11:$B$4860,'A2'!$D10,'D5'!$BK$11:$BK$4860,CC$7,'D5'!$BS$11:$BS$4860,"taip")</f>
        <v>0</v>
      </c>
      <c r="CD10" s="222">
        <f>SUMIFS('D5'!$AG$11:$AG$4860,'D5'!$B$11:$B$4860,'A2'!$D10,'D5'!$BK$11:$BK$4860,CD$7,'D5'!$BS$11:$BS$4860,"taip")</f>
        <v>0</v>
      </c>
      <c r="CE10" s="222">
        <f>SUMIFS('D5'!$AG$11:$AG$4860,'D5'!$B$11:$B$4860,'A2'!$D10,'D5'!$BK$11:$BK$4860,CE$7,'D5'!$BS$11:$BS$4860,"taip")</f>
        <v>0</v>
      </c>
      <c r="CF10" s="220">
        <f t="shared" ref="CF10:CF29" si="45">IF($F10&gt;0,BY10/$F10*100,0)</f>
        <v>19.998028341007963</v>
      </c>
      <c r="CG10" s="223">
        <f>IF($F10&gt;0,BZ10/$F10*100,0)</f>
        <v>0</v>
      </c>
      <c r="CH10" s="223">
        <f t="shared" si="31"/>
        <v>19.998028341007963</v>
      </c>
      <c r="CI10" s="223">
        <f t="shared" si="31"/>
        <v>0</v>
      </c>
      <c r="CJ10" s="223">
        <f t="shared" si="31"/>
        <v>0</v>
      </c>
      <c r="CK10" s="223">
        <f t="shared" si="31"/>
        <v>0</v>
      </c>
      <c r="CL10" s="223">
        <f t="shared" si="31"/>
        <v>0</v>
      </c>
    </row>
    <row r="11" spans="1:90" ht="22.8" x14ac:dyDescent="0.3">
      <c r="A11" s="10" t="s">
        <v>16</v>
      </c>
      <c r="B11" s="197" t="str">
        <f>'VPS1'!C11</f>
        <v>MARI</v>
      </c>
      <c r="C11" s="213" t="str">
        <f>'VPS1'!D11</f>
        <v>Ne žemės ūkio verslo kūrimas ir plėtra</v>
      </c>
      <c r="D11" s="54" t="str">
        <f>'VPS1'!J11</f>
        <v>MARI-LEADER-20VVG-03-02</v>
      </c>
      <c r="E11" s="54" t="str">
        <f>'VPS1'!L11</f>
        <v>EŽŪFKP</v>
      </c>
      <c r="F11" s="198">
        <f>'VPS1'!G11</f>
        <v>650000</v>
      </c>
      <c r="G11" s="221">
        <f t="shared" si="32"/>
        <v>5</v>
      </c>
      <c r="H11" s="222">
        <f>COUNTIFS('D5'!$B$11:$B$4860,'A2'!$D11,'D5'!$BH$11:$BH$4860,'A2'!H$7,'D5'!$BN$11:$BN$4860,"taip")</f>
        <v>2</v>
      </c>
      <c r="I11" s="222">
        <f>COUNTIFS('D5'!$B$11:$B$4860,'A2'!$D11,'D5'!$BH$11:$BH$4860,'A2'!I$7,'D5'!$BN$11:$BN$4860,"taip")</f>
        <v>3</v>
      </c>
      <c r="J11" s="222">
        <f>COUNTIFS('D5'!$B$11:$B$4860,'A2'!$D11,'D5'!$BH$11:$BH$4860,'A2'!J$7,'D5'!$BN$11:$BN$4860,"taip")</f>
        <v>0</v>
      </c>
      <c r="K11" s="222">
        <f>COUNTIFS('D5'!$B$11:$B$4860,'A2'!$D11,'D5'!$BH$11:$BH$4860,'A2'!K$7,'D5'!$BN$11:$BN$4860,"taip")</f>
        <v>0</v>
      </c>
      <c r="L11" s="222">
        <f>COUNTIFS('D5'!$B$11:$B$4860,'A2'!$D11,'D5'!$BH$11:$BH$4860,'A2'!L$7,'D5'!$BN$11:$BN$4860,"taip")</f>
        <v>0</v>
      </c>
      <c r="M11" s="222">
        <f>COUNTIFS('D5'!$B$11:$B$4860,'A2'!$D11,'D5'!$BH$11:$BH$4860,'A2'!M$7,'D5'!$BN$11:$BN$4860,"taip")</f>
        <v>0</v>
      </c>
      <c r="N11" s="221">
        <f t="shared" si="33"/>
        <v>275900.72000000003</v>
      </c>
      <c r="O11" s="222">
        <f>SUMIFS('D5'!$L$11:$L$4860,'D5'!$B$11:$B$4860,'A2'!$D11,'D5'!$BH$11:$BH$4860,O$7,'D5'!$BN$11:$BN$4860,"taip")</f>
        <v>123497.29000000001</v>
      </c>
      <c r="P11" s="222">
        <f>SUMIFS('D5'!$L$11:$L$4860,'D5'!$B$11:$B$4860,'A2'!$D11,'D5'!$BH$11:$BH$4860,P$7,'D5'!$BN$11:$BN$4860,"taip")</f>
        <v>152403.43000000002</v>
      </c>
      <c r="Q11" s="222">
        <f>SUMIFS('D5'!$L$11:$L$4860,'D5'!$B$11:$B$4860,'A2'!$D11,'D5'!$BH$11:$BH$4860,Q$7,'D5'!$BN$11:$BN$4860,"taip")</f>
        <v>0</v>
      </c>
      <c r="R11" s="222">
        <f>SUMIFS('D5'!$L$11:$L$4860,'D5'!$B$11:$B$4860,'A2'!$D11,'D5'!$BH$11:$BH$4860,R$7,'D5'!$BN$11:$BN$4860,"taip")</f>
        <v>0</v>
      </c>
      <c r="S11" s="222">
        <f>SUMIFS('D5'!$L$11:$L$4860,'D5'!$B$11:$B$4860,'A2'!$D11,'D5'!$BH$11:$BH$4860,S$7,'D5'!$BN$11:$BN$4860,"taip")</f>
        <v>0</v>
      </c>
      <c r="T11" s="222">
        <f>SUMIFS('D5'!$L$11:$L$4860,'D5'!$B$11:$B$4860,'A2'!$D11,'D5'!$BH$11:$BH$4860,T$7,'D5'!$BN$11:$BN$4860,"taip")</f>
        <v>0</v>
      </c>
      <c r="U11" s="244">
        <f t="shared" si="34"/>
        <v>42.446264615384621</v>
      </c>
      <c r="V11" s="223">
        <f t="shared" ref="V11:V29" si="46">IF($F11&gt;0,O11/$F11*100,0)</f>
        <v>18.999583076923081</v>
      </c>
      <c r="W11" s="223">
        <f t="shared" si="2"/>
        <v>23.44668153846154</v>
      </c>
      <c r="X11" s="223">
        <f t="shared" si="3"/>
        <v>0</v>
      </c>
      <c r="Y11" s="223">
        <f t="shared" si="4"/>
        <v>0</v>
      </c>
      <c r="Z11" s="223">
        <f t="shared" si="5"/>
        <v>0</v>
      </c>
      <c r="AA11" s="223">
        <f t="shared" si="6"/>
        <v>0</v>
      </c>
      <c r="AB11" s="221">
        <f t="shared" si="35"/>
        <v>4</v>
      </c>
      <c r="AC11" s="222">
        <f>COUNTIFS('D5'!$B$11:$B$4860,'A2'!$D11,'D5'!$BI$11:$BI$4860,'A2'!AC$7,'D5'!$BO$11:$BO$4860,"taip")</f>
        <v>1</v>
      </c>
      <c r="AD11" s="222">
        <f>COUNTIFS('D5'!$B$11:$B$4860,'A2'!$D11,'D5'!$BI$11:$BI$4860,'A2'!AD$7,'D5'!$BO$11:$BO$4860,"taip")</f>
        <v>3</v>
      </c>
      <c r="AE11" s="222">
        <f>COUNTIFS('D5'!$B$11:$B$4860,'A2'!$D11,'D5'!$BI$11:$BI$4860,'A2'!AE$7,'D5'!$BO$11:$BO$4860,"taip")</f>
        <v>0</v>
      </c>
      <c r="AF11" s="222">
        <f>COUNTIFS('D5'!$B$11:$B$4860,'A2'!$D11,'D5'!$BI$11:$BI$4860,'A2'!AF$7,'D5'!$BO$11:$BO$4860,"taip")</f>
        <v>0</v>
      </c>
      <c r="AG11" s="222">
        <f>COUNTIFS('D5'!$B$11:$B$4860,'A2'!$D11,'D5'!$BI$11:$BI$4860,'A2'!AG$7,'D5'!$BO$11:$BO$4860,"taip")</f>
        <v>0</v>
      </c>
      <c r="AH11" s="222">
        <f>COUNTIFS('D5'!$B$11:$B$4860,'A2'!$D11,'D5'!$BI$11:$BI$4860,'A2'!AH$7,'D5'!$BO$11:$BO$4860,"taip")</f>
        <v>0</v>
      </c>
      <c r="AI11" s="221">
        <f t="shared" si="36"/>
        <v>143133</v>
      </c>
      <c r="AJ11" s="222">
        <f>SUMIFS('D5'!$AG$11:$AG$4860,'D5'!$B$11:$B$4860,'A2'!$D11,'D5'!$BI$11:$BI$4860,AJ$7,'D5'!$BO$11:$BO$4860,"taip")</f>
        <v>0</v>
      </c>
      <c r="AK11" s="222">
        <f>SUMIFS('D5'!$AG$11:$AG$4860,'D5'!$B$11:$B$4860,'A2'!$D11,'D5'!$BI$11:$BI$4860,AK$7,'D5'!$BO$11:$BO$4860,"taip")</f>
        <v>143133</v>
      </c>
      <c r="AL11" s="222">
        <f>SUMIFS('D5'!$AG$11:$AG$4860,'D5'!$B$11:$B$4860,'A2'!$D11,'D5'!$BI$11:$BI$4860,AL$7,'D5'!$BO$11:$BO$4860,"taip")</f>
        <v>0</v>
      </c>
      <c r="AM11" s="222">
        <f>SUMIFS('D5'!$AG$11:$AG$4860,'D5'!$B$11:$B$4860,'A2'!$D11,'D5'!$BI$11:$BI$4860,AM$7,'D5'!$BO$11:$BO$4860,"taip")</f>
        <v>0</v>
      </c>
      <c r="AN11" s="222">
        <f>SUMIFS('D5'!$AG$11:$AG$4860,'D5'!$B$11:$B$4860,'A2'!$D11,'D5'!$BI$11:$BI$4860,AN$7,'D5'!$BO$11:$BO$4860,"taip")</f>
        <v>0</v>
      </c>
      <c r="AO11" s="222">
        <f>SUMIFS('D5'!$AG$11:$AG$4860,'D5'!$B$11:$B$4860,'A2'!$D11,'D5'!$BI$11:$BI$4860,AO$7,'D5'!$BO$11:$BO$4860,"taip")</f>
        <v>0</v>
      </c>
      <c r="AP11" s="244">
        <f t="shared" si="37"/>
        <v>22.020461538461539</v>
      </c>
      <c r="AQ11" s="223">
        <f t="shared" ref="AQ11:AQ29" si="47">IF($F11&gt;0,AJ11/$F11*100,0)</f>
        <v>0</v>
      </c>
      <c r="AR11" s="223">
        <f t="shared" ref="AR11:AR29" si="48">IF($F11&gt;0,AK11/$F11*100,0)</f>
        <v>22.020461538461539</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1</v>
      </c>
      <c r="AX11" s="222">
        <f>COUNTIFS('D5'!$B$11:$B$4860,'A2'!$D11,'D5'!$BJ$11:$BJ$4860,'A2'!AX$7,'D5'!$BP$11:$BP$4860,"taip")</f>
        <v>0</v>
      </c>
      <c r="AY11" s="222">
        <f>COUNTIFS('D5'!$B$11:$B$4860,'A2'!$D11,'D5'!$BJ$11:$BJ$4860,'A2'!AY$7,'D5'!$BP$11:$BP$4860,"taip")</f>
        <v>1</v>
      </c>
      <c r="AZ11" s="222">
        <f>COUNTIFS('D5'!$B$11:$B$4860,'A2'!$D11,'D5'!$BJ$11:$BJ$4860,'A2'!AZ$7,'D5'!$BP$11:$BP$4860,"taip")</f>
        <v>0</v>
      </c>
      <c r="BA11" s="222">
        <f>COUNTIFS('D5'!$B$11:$B$4860,'A2'!$D11,'D5'!$BJ$11:$BJ$4860,'A2'!BA$7,'D5'!$BP$11:$BP$4860,"taip")</f>
        <v>0</v>
      </c>
      <c r="BB11" s="222">
        <f>COUNTIFS('D5'!$B$11:$B$4860,'A2'!$D11,'D5'!$BJ$11:$BJ$4860,'A2'!BB$7,'D5'!$BP$11:$BP$4860,"taip")</f>
        <v>0</v>
      </c>
      <c r="BC11" s="222">
        <f>COUNTIFS('D5'!$B$11:$B$4860,'A2'!$D11,'D5'!$BJ$11:$BJ$4860,'A2'!BC$7,'D5'!$BP$11:$BP$4860,"taip")</f>
        <v>0</v>
      </c>
      <c r="BD11" s="221">
        <f t="shared" si="40"/>
        <v>13134</v>
      </c>
      <c r="BE11" s="222">
        <f>SUMIFS('D5'!$AG$11:$AG$4860,'D5'!$B$11:$B$4860,'A2'!$D11,'D5'!$BJ$11:$BJ$4860,BE$7,'D5'!$BP$11:$BP$4860,"taip")</f>
        <v>0</v>
      </c>
      <c r="BF11" s="222">
        <f>SUMIFS('D5'!$AG$11:$AG$4860,'D5'!$B$11:$B$4860,'A2'!$D11,'D5'!$BJ$11:$BJ$4860,BF$7,'D5'!$BP$11:$BP$4860,"taip")</f>
        <v>13134</v>
      </c>
      <c r="BG11" s="222">
        <f>SUMIFS('D5'!$AG$11:$AG$4860,'D5'!$B$11:$B$4860,'A2'!$D11,'D5'!$BJ$11:$BJ$4860,BG$7,'D5'!$BP$11:$BP$4860,"taip")</f>
        <v>0</v>
      </c>
      <c r="BH11" s="222">
        <f>SUMIFS('D5'!$AG$11:$AG$4860,'D5'!$B$11:$B$4860,'A2'!$D11,'D5'!$BJ$11:$BJ$4860,BH$7,'D5'!$BP$11:$BP$4860,"taip")</f>
        <v>0</v>
      </c>
      <c r="BI11" s="222">
        <f>SUMIFS('D5'!$AG$11:$AG$4860,'D5'!$B$11:$B$4860,'A2'!$D11,'D5'!$BJ$11:$BJ$4860,BI$7,'D5'!$BP$11:$BP$4860,"taip")</f>
        <v>0</v>
      </c>
      <c r="BJ11" s="222">
        <f>SUMIFS('D5'!$AG$11:$AG$4860,'D5'!$B$11:$B$4860,'A2'!$D11,'D5'!$BJ$11:$BJ$4860,BJ$7,'D5'!$BP$11:$BP$4860,"taip")</f>
        <v>0</v>
      </c>
      <c r="BK11" s="220">
        <f t="shared" si="41"/>
        <v>2.0206153846153847</v>
      </c>
      <c r="BL11" s="223">
        <f t="shared" ref="BL11:BL29" si="53">IF($F11&gt;0,BE11/$F11*100,0)</f>
        <v>0</v>
      </c>
      <c r="BM11" s="223">
        <f t="shared" ref="BM11:BM29" si="54">IF($F11&gt;0,BF11/$F11*100,0)</f>
        <v>2.0206153846153847</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COUNTIFS('D5'!$B$11:$B$4860,'A2'!$D11,'D5'!$BK$11:$BK$4860,'A2'!BS$7,'D5'!$BS$11:$BS$4860,"taip")</f>
        <v>0</v>
      </c>
      <c r="BT11" s="222">
        <f>COUNTIFS('D5'!$B$11:$B$4860,'A2'!$D11,'D5'!$BK$11:$BK$4860,'A2'!BT$7,'D5'!$BS$11:$BS$4860,"taip")</f>
        <v>0</v>
      </c>
      <c r="BU11" s="222">
        <f>COUNTIFS('D5'!$B$11:$B$4860,'A2'!$D11,'D5'!$BK$11:$BK$4860,'A2'!BU$7,'D5'!$BS$11:$BS$4860,"taip")</f>
        <v>0</v>
      </c>
      <c r="BV11" s="222">
        <f>COUNTIFS('D5'!$B$11:$B$4860,'A2'!$D11,'D5'!$BK$11:$BK$4860,'A2'!BV$7,'D5'!$BS$11:$BS$4860,"taip")</f>
        <v>0</v>
      </c>
      <c r="BW11" s="222">
        <f>COUNTIFS('D5'!$B$11:$B$4860,'A2'!$D11,'D5'!$BK$11:$BK$4860,'A2'!BW$7,'D5'!$BS$11:$BS$4860,"taip")</f>
        <v>0</v>
      </c>
      <c r="BX11" s="222">
        <f>COUNTIFS('D5'!$B$11:$B$4860,'A2'!$D11,'D5'!$BK$11:$BK$4860,'A2'!BX$7,'D5'!$BS$11:$BS$4860,"taip")</f>
        <v>0</v>
      </c>
      <c r="BY11" s="221">
        <f t="shared" si="44"/>
        <v>0</v>
      </c>
      <c r="BZ11" s="222">
        <f>SUMIFS('D5'!$AG$11:$AG$4860,'D5'!$B$11:$B$4860,'A2'!$D11,'D5'!$BK$11:$BK$4860,BZ$7,'D5'!$BS$11:$BS$4860,"taip")</f>
        <v>0</v>
      </c>
      <c r="CA11" s="222">
        <f>SUMIFS('D5'!$AG$11:$AG$4860,'D5'!$B$11:$B$4860,'A2'!$D11,'D5'!$BK$11:$BK$4860,CA$7,'D5'!$BS$11:$BS$4860,"taip")</f>
        <v>0</v>
      </c>
      <c r="CB11" s="222">
        <f>SUMIFS('D5'!$AG$11:$AG$4860,'D5'!$B$11:$B$4860,'A2'!$D11,'D5'!$BK$11:$BK$4860,CB$7,'D5'!$BS$11:$BS$4860,"taip")</f>
        <v>0</v>
      </c>
      <c r="CC11" s="222">
        <f>SUMIFS('D5'!$AG$11:$AG$4860,'D5'!$B$11:$B$4860,'A2'!$D11,'D5'!$BK$11:$BK$4860,CC$7,'D5'!$BS$11:$BS$4860,"taip")</f>
        <v>0</v>
      </c>
      <c r="CD11" s="222">
        <f>SUMIFS('D5'!$AG$11:$AG$4860,'D5'!$B$11:$B$4860,'A2'!$D11,'D5'!$BK$11:$BK$4860,CD$7,'D5'!$BS$11:$BS$4860,"taip")</f>
        <v>0</v>
      </c>
      <c r="CE11" s="222">
        <f>SUMIFS('D5'!$AG$11:$AG$4860,'D5'!$B$11:$B$4860,'A2'!$D11,'D5'!$BK$11:$BK$4860,CE$7,'D5'!$BS$11:$BS$4860,"taip")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22.8" x14ac:dyDescent="0.3">
      <c r="A12" s="10" t="s">
        <v>19</v>
      </c>
      <c r="B12" s="197" t="str">
        <f>'VPS1'!C12</f>
        <v>MARI</v>
      </c>
      <c r="C12" s="213" t="str">
        <f>'VPS1'!D12</f>
        <v>Bendruomeninio verslo kūrimas ir plėtra</v>
      </c>
      <c r="D12" s="54" t="str">
        <f>'VPS1'!J12</f>
        <v>MARI-LEADER-20VVG-07-03</v>
      </c>
      <c r="E12" s="54" t="str">
        <f>'VPS1'!L12</f>
        <v>EŽŪFKP</v>
      </c>
      <c r="F12" s="198">
        <f>'VPS1'!G12</f>
        <v>100000</v>
      </c>
      <c r="G12" s="221">
        <f t="shared" si="32"/>
        <v>0</v>
      </c>
      <c r="H12" s="222">
        <f>COUNTIFS('D5'!$B$11:$B$4860,'A2'!$D12,'D5'!$BH$11:$BH$4860,'A2'!H$7,'D5'!$BN$11:$BN$4860,"taip")</f>
        <v>0</v>
      </c>
      <c r="I12" s="222">
        <f>COUNTIFS('D5'!$B$11:$B$4860,'A2'!$D12,'D5'!$BH$11:$BH$4860,'A2'!I$7,'D5'!$BN$11:$BN$4860,"taip")</f>
        <v>0</v>
      </c>
      <c r="J12" s="222">
        <f>COUNTIFS('D5'!$B$11:$B$4860,'A2'!$D12,'D5'!$BH$11:$BH$4860,'A2'!J$7,'D5'!$BN$11:$BN$4860,"taip")</f>
        <v>0</v>
      </c>
      <c r="K12" s="222">
        <f>COUNTIFS('D5'!$B$11:$B$4860,'A2'!$D12,'D5'!$BH$11:$BH$4860,'A2'!K$7,'D5'!$BN$11:$BN$4860,"taip")</f>
        <v>0</v>
      </c>
      <c r="L12" s="222">
        <f>COUNTIFS('D5'!$B$11:$B$4860,'A2'!$D12,'D5'!$BH$11:$BH$4860,'A2'!L$7,'D5'!$BN$11:$BN$4860,"taip")</f>
        <v>0</v>
      </c>
      <c r="M12" s="222">
        <f>COUNTIFS('D5'!$B$11:$B$4860,'A2'!$D12,'D5'!$BH$11:$BH$4860,'A2'!M$7,'D5'!$BN$11:$BN$4860,"taip")</f>
        <v>0</v>
      </c>
      <c r="N12" s="221">
        <f t="shared" si="33"/>
        <v>0</v>
      </c>
      <c r="O12" s="222">
        <f>SUMIFS('D5'!$L$11:$L$4860,'D5'!$B$11:$B$4860,'A2'!$D12,'D5'!$BH$11:$BH$4860,O$7,'D5'!$BN$11:$BN$4860,"taip")</f>
        <v>0</v>
      </c>
      <c r="P12" s="222">
        <f>SUMIFS('D5'!$L$11:$L$4860,'D5'!$B$11:$B$4860,'A2'!$D12,'D5'!$BH$11:$BH$4860,P$7,'D5'!$BN$11:$BN$4860,"taip")</f>
        <v>0</v>
      </c>
      <c r="Q12" s="222">
        <f>SUMIFS('D5'!$L$11:$L$4860,'D5'!$B$11:$B$4860,'A2'!$D12,'D5'!$BH$11:$BH$4860,Q$7,'D5'!$BN$11:$BN$4860,"taip")</f>
        <v>0</v>
      </c>
      <c r="R12" s="222">
        <f>SUMIFS('D5'!$L$11:$L$4860,'D5'!$B$11:$B$4860,'A2'!$D12,'D5'!$BH$11:$BH$4860,R$7,'D5'!$BN$11:$BN$4860,"taip")</f>
        <v>0</v>
      </c>
      <c r="S12" s="222">
        <f>SUMIFS('D5'!$L$11:$L$4860,'D5'!$B$11:$B$4860,'A2'!$D12,'D5'!$BH$11:$BH$4860,S$7,'D5'!$BN$11:$BN$4860,"taip")</f>
        <v>0</v>
      </c>
      <c r="T12" s="222">
        <f>SUMIFS('D5'!$L$11:$L$4860,'D5'!$B$11:$B$4860,'A2'!$D12,'D5'!$BH$11:$BH$4860,T$7,'D5'!$BN$11:$BN$4860,"taip")</f>
        <v>0</v>
      </c>
      <c r="U12" s="244">
        <f t="shared" si="34"/>
        <v>0</v>
      </c>
      <c r="V12" s="223">
        <f t="shared" si="46"/>
        <v>0</v>
      </c>
      <c r="W12" s="223">
        <f t="shared" si="2"/>
        <v>0</v>
      </c>
      <c r="X12" s="223">
        <f t="shared" si="3"/>
        <v>0</v>
      </c>
      <c r="Y12" s="223">
        <f t="shared" si="4"/>
        <v>0</v>
      </c>
      <c r="Z12" s="223">
        <f t="shared" si="5"/>
        <v>0</v>
      </c>
      <c r="AA12" s="223">
        <f t="shared" si="6"/>
        <v>0</v>
      </c>
      <c r="AB12" s="221">
        <f t="shared" si="35"/>
        <v>0</v>
      </c>
      <c r="AC12" s="222">
        <f>COUNTIFS('D5'!$B$11:$B$4860,'A2'!$D12,'D5'!$BI$11:$BI$4860,'A2'!AC$7,'D5'!$BO$11:$BO$4860,"taip")</f>
        <v>0</v>
      </c>
      <c r="AD12" s="222">
        <f>COUNTIFS('D5'!$B$11:$B$4860,'A2'!$D12,'D5'!$BI$11:$BI$4860,'A2'!AD$7,'D5'!$BO$11:$BO$4860,"taip")</f>
        <v>0</v>
      </c>
      <c r="AE12" s="222">
        <f>COUNTIFS('D5'!$B$11:$B$4860,'A2'!$D12,'D5'!$BI$11:$BI$4860,'A2'!AE$7,'D5'!$BO$11:$BO$4860,"taip")</f>
        <v>0</v>
      </c>
      <c r="AF12" s="222">
        <f>COUNTIFS('D5'!$B$11:$B$4860,'A2'!$D12,'D5'!$BI$11:$BI$4860,'A2'!AF$7,'D5'!$BO$11:$BO$4860,"taip")</f>
        <v>0</v>
      </c>
      <c r="AG12" s="222">
        <f>COUNTIFS('D5'!$B$11:$B$4860,'A2'!$D12,'D5'!$BI$11:$BI$4860,'A2'!AG$7,'D5'!$BO$11:$BO$4860,"taip")</f>
        <v>0</v>
      </c>
      <c r="AH12" s="222">
        <f>COUNTIFS('D5'!$B$11:$B$4860,'A2'!$D12,'D5'!$BI$11:$BI$4860,'A2'!AH$7,'D5'!$BO$11:$BO$4860,"taip")</f>
        <v>0</v>
      </c>
      <c r="AI12" s="221">
        <f t="shared" si="36"/>
        <v>0</v>
      </c>
      <c r="AJ12" s="222">
        <f>SUMIFS('D5'!$AG$11:$AG$4860,'D5'!$B$11:$B$4860,'A2'!$D12,'D5'!$BI$11:$BI$4860,AJ$7,'D5'!$BO$11:$BO$4860,"taip")</f>
        <v>0</v>
      </c>
      <c r="AK12" s="222">
        <f>SUMIFS('D5'!$AG$11:$AG$4860,'D5'!$B$11:$B$4860,'A2'!$D12,'D5'!$BI$11:$BI$4860,AK$7,'D5'!$BO$11:$BO$4860,"taip")</f>
        <v>0</v>
      </c>
      <c r="AL12" s="222">
        <f>SUMIFS('D5'!$AG$11:$AG$4860,'D5'!$B$11:$B$4860,'A2'!$D12,'D5'!$BI$11:$BI$4860,AL$7,'D5'!$BO$11:$BO$4860,"taip")</f>
        <v>0</v>
      </c>
      <c r="AM12" s="222">
        <f>SUMIFS('D5'!$AG$11:$AG$4860,'D5'!$B$11:$B$4860,'A2'!$D12,'D5'!$BI$11:$BI$4860,AM$7,'D5'!$BO$11:$BO$4860,"taip")</f>
        <v>0</v>
      </c>
      <c r="AN12" s="222">
        <f>SUMIFS('D5'!$AG$11:$AG$4860,'D5'!$B$11:$B$4860,'A2'!$D12,'D5'!$BI$11:$BI$4860,AN$7,'D5'!$BO$11:$BO$4860,"taip")</f>
        <v>0</v>
      </c>
      <c r="AO12" s="222">
        <f>SUMIFS('D5'!$AG$11:$AG$4860,'D5'!$B$11:$B$4860,'A2'!$D12,'D5'!$BI$11:$BI$4860,AO$7,'D5'!$BO$11:$BO$4860,"taip")</f>
        <v>0</v>
      </c>
      <c r="AP12" s="244">
        <f t="shared" si="37"/>
        <v>0</v>
      </c>
      <c r="AQ12" s="223">
        <f t="shared" si="47"/>
        <v>0</v>
      </c>
      <c r="AR12" s="223">
        <f t="shared" si="48"/>
        <v>0</v>
      </c>
      <c r="AS12" s="223">
        <f t="shared" si="49"/>
        <v>0</v>
      </c>
      <c r="AT12" s="223">
        <f t="shared" si="50"/>
        <v>0</v>
      </c>
      <c r="AU12" s="223">
        <f t="shared" si="51"/>
        <v>0</v>
      </c>
      <c r="AV12" s="223">
        <f t="shared" si="52"/>
        <v>0</v>
      </c>
      <c r="AW12" s="221">
        <f t="shared" si="39"/>
        <v>0</v>
      </c>
      <c r="AX12" s="222">
        <f>COUNTIFS('D5'!$B$11:$B$4860,'A2'!$D12,'D5'!$BJ$11:$BJ$4860,'A2'!AX$7,'D5'!$BP$11:$BP$4860,"taip")</f>
        <v>0</v>
      </c>
      <c r="AY12" s="222">
        <f>COUNTIFS('D5'!$B$11:$B$4860,'A2'!$D12,'D5'!$BJ$11:$BJ$4860,'A2'!AY$7,'D5'!$BP$11:$BP$4860,"taip")</f>
        <v>0</v>
      </c>
      <c r="AZ12" s="222">
        <f>COUNTIFS('D5'!$B$11:$B$4860,'A2'!$D12,'D5'!$BJ$11:$BJ$4860,'A2'!AZ$7,'D5'!$BP$11:$BP$4860,"taip")</f>
        <v>0</v>
      </c>
      <c r="BA12" s="222">
        <f>COUNTIFS('D5'!$B$11:$B$4860,'A2'!$D12,'D5'!$BJ$11:$BJ$4860,'A2'!BA$7,'D5'!$BP$11:$BP$4860,"taip")</f>
        <v>0</v>
      </c>
      <c r="BB12" s="222">
        <f>COUNTIFS('D5'!$B$11:$B$4860,'A2'!$D12,'D5'!$BJ$11:$BJ$4860,'A2'!BB$7,'D5'!$BP$11:$BP$4860,"taip")</f>
        <v>0</v>
      </c>
      <c r="BC12" s="222">
        <f>COUNTIFS('D5'!$B$11:$B$4860,'A2'!$D12,'D5'!$BJ$11:$BJ$4860,'A2'!BC$7,'D5'!$BP$11:$BP$4860,"taip")</f>
        <v>0</v>
      </c>
      <c r="BD12" s="221">
        <f t="shared" si="40"/>
        <v>0</v>
      </c>
      <c r="BE12" s="222">
        <f>SUMIFS('D5'!$AG$11:$AG$4860,'D5'!$B$11:$B$4860,'A2'!$D12,'D5'!$BJ$11:$BJ$4860,BE$7,'D5'!$BP$11:$BP$4860,"taip")</f>
        <v>0</v>
      </c>
      <c r="BF12" s="222">
        <f>SUMIFS('D5'!$AG$11:$AG$4860,'D5'!$B$11:$B$4860,'A2'!$D12,'D5'!$BJ$11:$BJ$4860,BF$7,'D5'!$BP$11:$BP$4860,"taip")</f>
        <v>0</v>
      </c>
      <c r="BG12" s="222">
        <f>SUMIFS('D5'!$AG$11:$AG$4860,'D5'!$B$11:$B$4860,'A2'!$D12,'D5'!$BJ$11:$BJ$4860,BG$7,'D5'!$BP$11:$BP$4860,"taip")</f>
        <v>0</v>
      </c>
      <c r="BH12" s="222">
        <f>SUMIFS('D5'!$AG$11:$AG$4860,'D5'!$B$11:$B$4860,'A2'!$D12,'D5'!$BJ$11:$BJ$4860,BH$7,'D5'!$BP$11:$BP$4860,"taip")</f>
        <v>0</v>
      </c>
      <c r="BI12" s="222">
        <f>SUMIFS('D5'!$AG$11:$AG$4860,'D5'!$B$11:$B$4860,'A2'!$D12,'D5'!$BJ$11:$BJ$4860,BI$7,'D5'!$BP$11:$BP$4860,"taip")</f>
        <v>0</v>
      </c>
      <c r="BJ12" s="222">
        <f>SUMIFS('D5'!$AG$11:$AG$4860,'D5'!$B$11:$B$4860,'A2'!$D12,'D5'!$BJ$11:$BJ$4860,BJ$7,'D5'!$BP$11:$BP$4860,"taip")</f>
        <v>0</v>
      </c>
      <c r="BK12" s="220">
        <f t="shared" si="41"/>
        <v>0</v>
      </c>
      <c r="BL12" s="223">
        <f t="shared" si="53"/>
        <v>0</v>
      </c>
      <c r="BM12" s="223">
        <f t="shared" si="54"/>
        <v>0</v>
      </c>
      <c r="BN12" s="223">
        <f t="shared" si="55"/>
        <v>0</v>
      </c>
      <c r="BO12" s="223">
        <f t="shared" si="56"/>
        <v>0</v>
      </c>
      <c r="BP12" s="223">
        <f t="shared" si="57"/>
        <v>0</v>
      </c>
      <c r="BQ12" s="223">
        <f t="shared" si="58"/>
        <v>0</v>
      </c>
      <c r="BR12" s="221">
        <f t="shared" si="43"/>
        <v>0</v>
      </c>
      <c r="BS12" s="222">
        <f>COUNTIFS('D5'!$B$11:$B$4860,'A2'!$D12,'D5'!$BK$11:$BK$4860,'A2'!BS$7,'D5'!$BS$11:$BS$4860,"taip")</f>
        <v>0</v>
      </c>
      <c r="BT12" s="222">
        <f>COUNTIFS('D5'!$B$11:$B$4860,'A2'!$D12,'D5'!$BK$11:$BK$4860,'A2'!BT$7,'D5'!$BS$11:$BS$4860,"taip")</f>
        <v>0</v>
      </c>
      <c r="BU12" s="222">
        <f>COUNTIFS('D5'!$B$11:$B$4860,'A2'!$D12,'D5'!$BK$11:$BK$4860,'A2'!BU$7,'D5'!$BS$11:$BS$4860,"taip")</f>
        <v>0</v>
      </c>
      <c r="BV12" s="222">
        <f>COUNTIFS('D5'!$B$11:$B$4860,'A2'!$D12,'D5'!$BK$11:$BK$4860,'A2'!BV$7,'D5'!$BS$11:$BS$4860,"taip")</f>
        <v>0</v>
      </c>
      <c r="BW12" s="222">
        <f>COUNTIFS('D5'!$B$11:$B$4860,'A2'!$D12,'D5'!$BK$11:$BK$4860,'A2'!BW$7,'D5'!$BS$11:$BS$4860,"taip")</f>
        <v>0</v>
      </c>
      <c r="BX12" s="222">
        <f>COUNTIFS('D5'!$B$11:$B$4860,'A2'!$D12,'D5'!$BK$11:$BK$4860,'A2'!BX$7,'D5'!$BS$11:$BS$4860,"taip")</f>
        <v>0</v>
      </c>
      <c r="BY12" s="221">
        <f t="shared" si="44"/>
        <v>0</v>
      </c>
      <c r="BZ12" s="222">
        <f>SUMIFS('D5'!$AG$11:$AG$4860,'D5'!$B$11:$B$4860,'A2'!$D12,'D5'!$BK$11:$BK$4860,BZ$7,'D5'!$BS$11:$BS$4860,"taip")</f>
        <v>0</v>
      </c>
      <c r="CA12" s="222">
        <f>SUMIFS('D5'!$AG$11:$AG$4860,'D5'!$B$11:$B$4860,'A2'!$D12,'D5'!$BK$11:$BK$4860,CA$7,'D5'!$BS$11:$BS$4860,"taip")</f>
        <v>0</v>
      </c>
      <c r="CB12" s="222">
        <f>SUMIFS('D5'!$AG$11:$AG$4860,'D5'!$B$11:$B$4860,'A2'!$D12,'D5'!$BK$11:$BK$4860,CB$7,'D5'!$BS$11:$BS$4860,"taip")</f>
        <v>0</v>
      </c>
      <c r="CC12" s="222">
        <f>SUMIFS('D5'!$AG$11:$AG$4860,'D5'!$B$11:$B$4860,'A2'!$D12,'D5'!$BK$11:$BK$4860,CC$7,'D5'!$BS$11:$BS$4860,"taip")</f>
        <v>0</v>
      </c>
      <c r="CD12" s="222">
        <f>SUMIFS('D5'!$AG$11:$AG$4860,'D5'!$B$11:$B$4860,'A2'!$D12,'D5'!$BK$11:$BK$4860,CD$7,'D5'!$BS$11:$BS$4860,"taip")</f>
        <v>0</v>
      </c>
      <c r="CE12" s="222">
        <f>SUMIFS('D5'!$AG$11:$AG$4860,'D5'!$B$11:$B$4860,'A2'!$D12,'D5'!$BK$11:$BK$4860,CE$7,'D5'!$BS$11:$BS$4860,"taip")</f>
        <v>0</v>
      </c>
      <c r="CF12" s="220">
        <f t="shared" si="45"/>
        <v>0</v>
      </c>
      <c r="CG12" s="223">
        <f t="shared" si="59"/>
        <v>0</v>
      </c>
      <c r="CH12" s="223">
        <f t="shared" si="60"/>
        <v>0</v>
      </c>
      <c r="CI12" s="223">
        <f t="shared" si="61"/>
        <v>0</v>
      </c>
      <c r="CJ12" s="223">
        <f t="shared" si="62"/>
        <v>0</v>
      </c>
      <c r="CK12" s="223">
        <f t="shared" si="63"/>
        <v>0</v>
      </c>
      <c r="CL12" s="223">
        <f t="shared" si="64"/>
        <v>0</v>
      </c>
    </row>
    <row r="13" spans="1:90" ht="22.8" x14ac:dyDescent="0.3">
      <c r="A13" s="10" t="s">
        <v>22</v>
      </c>
      <c r="B13" s="197" t="str">
        <f>'VPS1'!C13</f>
        <v>MARI</v>
      </c>
      <c r="C13" s="213" t="str">
        <f>'VPS1'!D13</f>
        <v>Socialinio verslo kūrimas ir plėtra</v>
      </c>
      <c r="D13" s="54" t="str">
        <f>'VPS1'!J13</f>
        <v>MARI-LEADER-20VVG-06-04</v>
      </c>
      <c r="E13" s="54" t="str">
        <f>'VPS1'!L13</f>
        <v>EŽŪFKP</v>
      </c>
      <c r="F13" s="198">
        <f>'VPS1'!G13</f>
        <v>260000</v>
      </c>
      <c r="G13" s="221">
        <f t="shared" si="32"/>
        <v>2</v>
      </c>
      <c r="H13" s="222">
        <f>COUNTIFS('D5'!$B$11:$B$4860,'A2'!$D13,'D5'!$BH$11:$BH$4860,'A2'!H$7,'D5'!$BN$11:$BN$4860,"taip")</f>
        <v>0</v>
      </c>
      <c r="I13" s="222">
        <f>COUNTIFS('D5'!$B$11:$B$4860,'A2'!$D13,'D5'!$BH$11:$BH$4860,'A2'!I$7,'D5'!$BN$11:$BN$4860,"taip")</f>
        <v>2</v>
      </c>
      <c r="J13" s="222">
        <f>COUNTIFS('D5'!$B$11:$B$4860,'A2'!$D13,'D5'!$BH$11:$BH$4860,'A2'!J$7,'D5'!$BN$11:$BN$4860,"taip")</f>
        <v>0</v>
      </c>
      <c r="K13" s="222">
        <f>COUNTIFS('D5'!$B$11:$B$4860,'A2'!$D13,'D5'!$BH$11:$BH$4860,'A2'!K$7,'D5'!$BN$11:$BN$4860,"taip")</f>
        <v>0</v>
      </c>
      <c r="L13" s="222">
        <f>COUNTIFS('D5'!$B$11:$B$4860,'A2'!$D13,'D5'!$BH$11:$BH$4860,'A2'!L$7,'D5'!$BN$11:$BN$4860,"taip")</f>
        <v>0</v>
      </c>
      <c r="M13" s="222">
        <f>COUNTIFS('D5'!$B$11:$B$4860,'A2'!$D13,'D5'!$BH$11:$BH$4860,'A2'!M$7,'D5'!$BN$11:$BN$4860,"taip")</f>
        <v>0</v>
      </c>
      <c r="N13" s="221">
        <f t="shared" si="33"/>
        <v>129985.76000000001</v>
      </c>
      <c r="O13" s="222">
        <f>SUMIFS('D5'!$L$11:$L$4860,'D5'!$B$11:$B$4860,'A2'!$D13,'D5'!$BH$11:$BH$4860,O$7,'D5'!$BN$11:$BN$4860,"taip")</f>
        <v>0</v>
      </c>
      <c r="P13" s="222">
        <f>SUMIFS('D5'!$L$11:$L$4860,'D5'!$B$11:$B$4860,'A2'!$D13,'D5'!$BH$11:$BH$4860,P$7,'D5'!$BN$11:$BN$4860,"taip")</f>
        <v>129985.76000000001</v>
      </c>
      <c r="Q13" s="222">
        <f>SUMIFS('D5'!$L$11:$L$4860,'D5'!$B$11:$B$4860,'A2'!$D13,'D5'!$BH$11:$BH$4860,Q$7,'D5'!$BN$11:$BN$4860,"taip")</f>
        <v>0</v>
      </c>
      <c r="R13" s="222">
        <f>SUMIFS('D5'!$L$11:$L$4860,'D5'!$B$11:$B$4860,'A2'!$D13,'D5'!$BH$11:$BH$4860,R$7,'D5'!$BN$11:$BN$4860,"taip")</f>
        <v>0</v>
      </c>
      <c r="S13" s="222">
        <f>SUMIFS('D5'!$L$11:$L$4860,'D5'!$B$11:$B$4860,'A2'!$D13,'D5'!$BH$11:$BH$4860,S$7,'D5'!$BN$11:$BN$4860,"taip")</f>
        <v>0</v>
      </c>
      <c r="T13" s="222">
        <f>SUMIFS('D5'!$L$11:$L$4860,'D5'!$B$11:$B$4860,'A2'!$D13,'D5'!$BH$11:$BH$4860,T$7,'D5'!$BN$11:$BN$4860,"taip")</f>
        <v>0</v>
      </c>
      <c r="U13" s="244">
        <f t="shared" si="34"/>
        <v>49.99452307692308</v>
      </c>
      <c r="V13" s="223">
        <f t="shared" si="46"/>
        <v>0</v>
      </c>
      <c r="W13" s="223">
        <f t="shared" si="2"/>
        <v>49.99452307692308</v>
      </c>
      <c r="X13" s="223">
        <f t="shared" si="3"/>
        <v>0</v>
      </c>
      <c r="Y13" s="223">
        <f t="shared" si="4"/>
        <v>0</v>
      </c>
      <c r="Z13" s="223">
        <f t="shared" si="5"/>
        <v>0</v>
      </c>
      <c r="AA13" s="223">
        <f t="shared" si="6"/>
        <v>0</v>
      </c>
      <c r="AB13" s="221">
        <f t="shared" si="35"/>
        <v>0</v>
      </c>
      <c r="AC13" s="222">
        <f>COUNTIFS('D5'!$B$11:$B$4860,'A2'!$D13,'D5'!$BI$11:$BI$4860,'A2'!AC$7,'D5'!$BO$11:$BO$4860,"taip")</f>
        <v>0</v>
      </c>
      <c r="AD13" s="222">
        <f>COUNTIFS('D5'!$B$11:$B$4860,'A2'!$D13,'D5'!$BI$11:$BI$4860,'A2'!AD$7,'D5'!$BO$11:$BO$4860,"taip")</f>
        <v>0</v>
      </c>
      <c r="AE13" s="222">
        <f>COUNTIFS('D5'!$B$11:$B$4860,'A2'!$D13,'D5'!$BI$11:$BI$4860,'A2'!AE$7,'D5'!$BO$11:$BO$4860,"taip")</f>
        <v>0</v>
      </c>
      <c r="AF13" s="222">
        <f>COUNTIFS('D5'!$B$11:$B$4860,'A2'!$D13,'D5'!$BI$11:$BI$4860,'A2'!AF$7,'D5'!$BO$11:$BO$4860,"taip")</f>
        <v>0</v>
      </c>
      <c r="AG13" s="222">
        <f>COUNTIFS('D5'!$B$11:$B$4860,'A2'!$D13,'D5'!$BI$11:$BI$4860,'A2'!AG$7,'D5'!$BO$11:$BO$4860,"taip")</f>
        <v>0</v>
      </c>
      <c r="AH13" s="222">
        <f>COUNTIFS('D5'!$B$11:$B$4860,'A2'!$D13,'D5'!$BI$11:$BI$4860,'A2'!AH$7,'D5'!$BO$11:$BO$4860,"taip")</f>
        <v>0</v>
      </c>
      <c r="AI13" s="221">
        <f t="shared" si="36"/>
        <v>0</v>
      </c>
      <c r="AJ13" s="222">
        <f>SUMIFS('D5'!$AG$11:$AG$4860,'D5'!$B$11:$B$4860,'A2'!$D13,'D5'!$BI$11:$BI$4860,AJ$7,'D5'!$BO$11:$BO$4860,"taip")</f>
        <v>0</v>
      </c>
      <c r="AK13" s="222">
        <f>SUMIFS('D5'!$AG$11:$AG$4860,'D5'!$B$11:$B$4860,'A2'!$D13,'D5'!$BI$11:$BI$4860,AK$7,'D5'!$BO$11:$BO$4860,"taip")</f>
        <v>0</v>
      </c>
      <c r="AL13" s="222">
        <f>SUMIFS('D5'!$AG$11:$AG$4860,'D5'!$B$11:$B$4860,'A2'!$D13,'D5'!$BI$11:$BI$4860,AL$7,'D5'!$BO$11:$BO$4860,"taip")</f>
        <v>0</v>
      </c>
      <c r="AM13" s="222">
        <f>SUMIFS('D5'!$AG$11:$AG$4860,'D5'!$B$11:$B$4860,'A2'!$D13,'D5'!$BI$11:$BI$4860,AM$7,'D5'!$BO$11:$BO$4860,"taip")</f>
        <v>0</v>
      </c>
      <c r="AN13" s="222">
        <f>SUMIFS('D5'!$AG$11:$AG$4860,'D5'!$B$11:$B$4860,'A2'!$D13,'D5'!$BI$11:$BI$4860,AN$7,'D5'!$BO$11:$BO$4860,"taip")</f>
        <v>0</v>
      </c>
      <c r="AO13" s="222">
        <f>SUMIFS('D5'!$AG$11:$AG$4860,'D5'!$B$11:$B$4860,'A2'!$D13,'D5'!$BI$11:$BI$4860,AO$7,'D5'!$BO$11:$BO$4860,"taip")</f>
        <v>0</v>
      </c>
      <c r="AP13" s="244">
        <f t="shared" si="37"/>
        <v>0</v>
      </c>
      <c r="AQ13" s="223">
        <f t="shared" si="47"/>
        <v>0</v>
      </c>
      <c r="AR13" s="223">
        <f t="shared" si="48"/>
        <v>0</v>
      </c>
      <c r="AS13" s="223">
        <f t="shared" si="49"/>
        <v>0</v>
      </c>
      <c r="AT13" s="223">
        <f t="shared" si="50"/>
        <v>0</v>
      </c>
      <c r="AU13" s="223">
        <f t="shared" si="51"/>
        <v>0</v>
      </c>
      <c r="AV13" s="223">
        <f t="shared" si="52"/>
        <v>0</v>
      </c>
      <c r="AW13" s="221">
        <f t="shared" si="39"/>
        <v>0</v>
      </c>
      <c r="AX13" s="222">
        <f>COUNTIFS('D5'!$B$11:$B$4860,'A2'!$D13,'D5'!$BJ$11:$BJ$4860,'A2'!AX$7,'D5'!$BP$11:$BP$4860,"taip")</f>
        <v>0</v>
      </c>
      <c r="AY13" s="222">
        <f>COUNTIFS('D5'!$B$11:$B$4860,'A2'!$D13,'D5'!$BJ$11:$BJ$4860,'A2'!AY$7,'D5'!$BP$11:$BP$4860,"taip")</f>
        <v>0</v>
      </c>
      <c r="AZ13" s="222">
        <f>COUNTIFS('D5'!$B$11:$B$4860,'A2'!$D13,'D5'!$BJ$11:$BJ$4860,'A2'!AZ$7,'D5'!$BP$11:$BP$4860,"taip")</f>
        <v>0</v>
      </c>
      <c r="BA13" s="222">
        <f>COUNTIFS('D5'!$B$11:$B$4860,'A2'!$D13,'D5'!$BJ$11:$BJ$4860,'A2'!BA$7,'D5'!$BP$11:$BP$4860,"taip")</f>
        <v>0</v>
      </c>
      <c r="BB13" s="222">
        <f>COUNTIFS('D5'!$B$11:$B$4860,'A2'!$D13,'D5'!$BJ$11:$BJ$4860,'A2'!BB$7,'D5'!$BP$11:$BP$4860,"taip")</f>
        <v>0</v>
      </c>
      <c r="BC13" s="222">
        <f>COUNTIFS('D5'!$B$11:$B$4860,'A2'!$D13,'D5'!$BJ$11:$BJ$4860,'A2'!BC$7,'D5'!$BP$11:$BP$4860,"taip")</f>
        <v>0</v>
      </c>
      <c r="BD13" s="221">
        <f t="shared" si="40"/>
        <v>0</v>
      </c>
      <c r="BE13" s="222">
        <f>SUMIFS('D5'!$AG$11:$AG$4860,'D5'!$B$11:$B$4860,'A2'!$D13,'D5'!$BJ$11:$BJ$4860,BE$7,'D5'!$BP$11:$BP$4860,"taip")</f>
        <v>0</v>
      </c>
      <c r="BF13" s="222">
        <f>SUMIFS('D5'!$AG$11:$AG$4860,'D5'!$B$11:$B$4860,'A2'!$D13,'D5'!$BJ$11:$BJ$4860,BF$7,'D5'!$BP$11:$BP$4860,"taip")</f>
        <v>0</v>
      </c>
      <c r="BG13" s="222">
        <f>SUMIFS('D5'!$AG$11:$AG$4860,'D5'!$B$11:$B$4860,'A2'!$D13,'D5'!$BJ$11:$BJ$4860,BG$7,'D5'!$BP$11:$BP$4860,"taip")</f>
        <v>0</v>
      </c>
      <c r="BH13" s="222">
        <f>SUMIFS('D5'!$AG$11:$AG$4860,'D5'!$B$11:$B$4860,'A2'!$D13,'D5'!$BJ$11:$BJ$4860,BH$7,'D5'!$BP$11:$BP$4860,"taip")</f>
        <v>0</v>
      </c>
      <c r="BI13" s="222">
        <f>SUMIFS('D5'!$AG$11:$AG$4860,'D5'!$B$11:$B$4860,'A2'!$D13,'D5'!$BJ$11:$BJ$4860,BI$7,'D5'!$BP$11:$BP$4860,"taip")</f>
        <v>0</v>
      </c>
      <c r="BJ13" s="222">
        <f>SUMIFS('D5'!$AG$11:$AG$4860,'D5'!$B$11:$B$4860,'A2'!$D13,'D5'!$BJ$11:$BJ$4860,BJ$7,'D5'!$BP$11:$BP$4860,"taip")</f>
        <v>0</v>
      </c>
      <c r="BK13" s="220">
        <f t="shared" si="41"/>
        <v>0</v>
      </c>
      <c r="BL13" s="223">
        <f t="shared" si="53"/>
        <v>0</v>
      </c>
      <c r="BM13" s="223">
        <f t="shared" si="54"/>
        <v>0</v>
      </c>
      <c r="BN13" s="223">
        <f t="shared" si="55"/>
        <v>0</v>
      </c>
      <c r="BO13" s="223">
        <f t="shared" si="56"/>
        <v>0</v>
      </c>
      <c r="BP13" s="223">
        <f t="shared" si="57"/>
        <v>0</v>
      </c>
      <c r="BQ13" s="223">
        <f t="shared" si="58"/>
        <v>0</v>
      </c>
      <c r="BR13" s="221">
        <f t="shared" si="43"/>
        <v>0</v>
      </c>
      <c r="BS13" s="222">
        <f>COUNTIFS('D5'!$B$11:$B$4860,'A2'!$D13,'D5'!$BK$11:$BK$4860,'A2'!BS$7,'D5'!$BS$11:$BS$4860,"taip")</f>
        <v>0</v>
      </c>
      <c r="BT13" s="222">
        <f>COUNTIFS('D5'!$B$11:$B$4860,'A2'!$D13,'D5'!$BK$11:$BK$4860,'A2'!BT$7,'D5'!$BS$11:$BS$4860,"taip")</f>
        <v>0</v>
      </c>
      <c r="BU13" s="222">
        <f>COUNTIFS('D5'!$B$11:$B$4860,'A2'!$D13,'D5'!$BK$11:$BK$4860,'A2'!BU$7,'D5'!$BS$11:$BS$4860,"taip")</f>
        <v>0</v>
      </c>
      <c r="BV13" s="222">
        <f>COUNTIFS('D5'!$B$11:$B$4860,'A2'!$D13,'D5'!$BK$11:$BK$4860,'A2'!BV$7,'D5'!$BS$11:$BS$4860,"taip")</f>
        <v>0</v>
      </c>
      <c r="BW13" s="222">
        <f>COUNTIFS('D5'!$B$11:$B$4860,'A2'!$D13,'D5'!$BK$11:$BK$4860,'A2'!BW$7,'D5'!$BS$11:$BS$4860,"taip")</f>
        <v>0</v>
      </c>
      <c r="BX13" s="222">
        <f>COUNTIFS('D5'!$B$11:$B$4860,'A2'!$D13,'D5'!$BK$11:$BK$4860,'A2'!BX$7,'D5'!$BS$11:$BS$4860,"taip")</f>
        <v>0</v>
      </c>
      <c r="BY13" s="221">
        <f t="shared" si="44"/>
        <v>0</v>
      </c>
      <c r="BZ13" s="222">
        <f>SUMIFS('D5'!$AG$11:$AG$4860,'D5'!$B$11:$B$4860,'A2'!$D13,'D5'!$BK$11:$BK$4860,BZ$7,'D5'!$BS$11:$BS$4860,"taip")</f>
        <v>0</v>
      </c>
      <c r="CA13" s="222">
        <f>SUMIFS('D5'!$AG$11:$AG$4860,'D5'!$B$11:$B$4860,'A2'!$D13,'D5'!$BK$11:$BK$4860,CA$7,'D5'!$BS$11:$BS$4860,"taip")</f>
        <v>0</v>
      </c>
      <c r="CB13" s="222">
        <f>SUMIFS('D5'!$AG$11:$AG$4860,'D5'!$B$11:$B$4860,'A2'!$D13,'D5'!$BK$11:$BK$4860,CB$7,'D5'!$BS$11:$BS$4860,"taip")</f>
        <v>0</v>
      </c>
      <c r="CC13" s="222">
        <f>SUMIFS('D5'!$AG$11:$AG$4860,'D5'!$B$11:$B$4860,'A2'!$D13,'D5'!$BK$11:$BK$4860,CC$7,'D5'!$BS$11:$BS$4860,"taip")</f>
        <v>0</v>
      </c>
      <c r="CD13" s="222">
        <f>SUMIFS('D5'!$AG$11:$AG$4860,'D5'!$B$11:$B$4860,'A2'!$D13,'D5'!$BK$11:$BK$4860,CD$7,'D5'!$BS$11:$BS$4860,"taip")</f>
        <v>0</v>
      </c>
      <c r="CE13" s="222">
        <f>SUMIFS('D5'!$AG$11:$AG$4860,'D5'!$B$11:$B$4860,'A2'!$D13,'D5'!$BK$11:$BK$4860,CE$7,'D5'!$BS$11:$BS$4860,"taip")</f>
        <v>0</v>
      </c>
      <c r="CF13" s="220">
        <f t="shared" si="45"/>
        <v>0</v>
      </c>
      <c r="CG13" s="223">
        <f t="shared" si="59"/>
        <v>0</v>
      </c>
      <c r="CH13" s="223">
        <f t="shared" si="60"/>
        <v>0</v>
      </c>
      <c r="CI13" s="223">
        <f t="shared" si="61"/>
        <v>0</v>
      </c>
      <c r="CJ13" s="223">
        <f t="shared" si="62"/>
        <v>0</v>
      </c>
      <c r="CK13" s="223">
        <f t="shared" si="63"/>
        <v>0</v>
      </c>
      <c r="CL13" s="223">
        <f t="shared" si="64"/>
        <v>0</v>
      </c>
    </row>
    <row r="14" spans="1:90" x14ac:dyDescent="0.3">
      <c r="A14" s="10" t="s">
        <v>25</v>
      </c>
      <c r="B14" s="197">
        <f>'VPS1'!C14</f>
        <v>0</v>
      </c>
      <c r="C14" s="213">
        <f>'VPS1'!D14</f>
        <v>0</v>
      </c>
      <c r="D14" s="54">
        <f>'VPS1'!J14</f>
        <v>0</v>
      </c>
      <c r="E14" s="54" t="str">
        <f>'VPS1'!L14</f>
        <v>EŽŪFKP</v>
      </c>
      <c r="F14" s="198">
        <f>'VPS1'!G14</f>
        <v>0</v>
      </c>
      <c r="G14" s="221">
        <f t="shared" si="32"/>
        <v>0</v>
      </c>
      <c r="H14" s="222">
        <f>COUNTIFS('D5'!$B$11:$B$4860,'A2'!$D14,'D5'!$BH$11:$BH$4860,'A2'!H$7,'D5'!$BN$11:$BN$4860,"taip")</f>
        <v>0</v>
      </c>
      <c r="I14" s="222">
        <f>COUNTIFS('D5'!$B$11:$B$4860,'A2'!$D14,'D5'!$BH$11:$BH$4860,'A2'!I$7,'D5'!$BN$11:$BN$4860,"taip")</f>
        <v>0</v>
      </c>
      <c r="J14" s="222">
        <f>COUNTIFS('D5'!$B$11:$B$4860,'A2'!$D14,'D5'!$BH$11:$BH$4860,'A2'!J$7,'D5'!$BN$11:$BN$4860,"taip")</f>
        <v>0</v>
      </c>
      <c r="K14" s="222">
        <f>COUNTIFS('D5'!$B$11:$B$4860,'A2'!$D14,'D5'!$BH$11:$BH$4860,'A2'!K$7,'D5'!$BN$11:$BN$4860,"taip")</f>
        <v>0</v>
      </c>
      <c r="L14" s="222">
        <f>COUNTIFS('D5'!$B$11:$B$4860,'A2'!$D14,'D5'!$BH$11:$BH$4860,'A2'!L$7,'D5'!$BN$11:$BN$4860,"taip")</f>
        <v>0</v>
      </c>
      <c r="M14" s="222">
        <f>COUNTIFS('D5'!$B$11:$B$4860,'A2'!$D14,'D5'!$BH$11:$BH$4860,'A2'!M$7,'D5'!$BN$11:$BN$4860,"taip")</f>
        <v>0</v>
      </c>
      <c r="N14" s="221">
        <f t="shared" si="33"/>
        <v>0</v>
      </c>
      <c r="O14" s="222">
        <f>SUMIFS('D5'!$L$11:$L$4860,'D5'!$B$11:$B$4860,'A2'!$D14,'D5'!$BH$11:$BH$4860,O$7,'D5'!$BN$11:$BN$4860,"taip")</f>
        <v>0</v>
      </c>
      <c r="P14" s="222">
        <f>SUMIFS('D5'!$L$11:$L$4860,'D5'!$B$11:$B$4860,'A2'!$D14,'D5'!$BH$11:$BH$4860,P$7,'D5'!$BN$11:$BN$4860,"taip")</f>
        <v>0</v>
      </c>
      <c r="Q14" s="222">
        <f>SUMIFS('D5'!$L$11:$L$4860,'D5'!$B$11:$B$4860,'A2'!$D14,'D5'!$BH$11:$BH$4860,Q$7,'D5'!$BN$11:$BN$4860,"taip")</f>
        <v>0</v>
      </c>
      <c r="R14" s="222">
        <f>SUMIFS('D5'!$L$11:$L$4860,'D5'!$B$11:$B$4860,'A2'!$D14,'D5'!$BH$11:$BH$4860,R$7,'D5'!$BN$11:$BN$4860,"taip")</f>
        <v>0</v>
      </c>
      <c r="S14" s="222">
        <f>SUMIFS('D5'!$L$11:$L$4860,'D5'!$B$11:$B$4860,'A2'!$D14,'D5'!$BH$11:$BH$4860,S$7,'D5'!$BN$11:$BN$4860,"taip")</f>
        <v>0</v>
      </c>
      <c r="T14" s="222">
        <f>SUMIFS('D5'!$L$11:$L$4860,'D5'!$B$11:$B$4860,'A2'!$D14,'D5'!$BH$11:$BH$4860,T$7,'D5'!$BN$11:$BN$4860,"taip")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COUNTIFS('D5'!$B$11:$B$4860,'A2'!$D14,'D5'!$BI$11:$BI$4860,'A2'!AC$7,'D5'!$BO$11:$BO$4860,"taip")</f>
        <v>0</v>
      </c>
      <c r="AD14" s="222">
        <f>COUNTIFS('D5'!$B$11:$B$4860,'A2'!$D14,'D5'!$BI$11:$BI$4860,'A2'!AD$7,'D5'!$BO$11:$BO$4860,"taip")</f>
        <v>0</v>
      </c>
      <c r="AE14" s="222">
        <f>COUNTIFS('D5'!$B$11:$B$4860,'A2'!$D14,'D5'!$BI$11:$BI$4860,'A2'!AE$7,'D5'!$BO$11:$BO$4860,"taip")</f>
        <v>0</v>
      </c>
      <c r="AF14" s="222">
        <f>COUNTIFS('D5'!$B$11:$B$4860,'A2'!$D14,'D5'!$BI$11:$BI$4860,'A2'!AF$7,'D5'!$BO$11:$BO$4860,"taip")</f>
        <v>0</v>
      </c>
      <c r="AG14" s="222">
        <f>COUNTIFS('D5'!$B$11:$B$4860,'A2'!$D14,'D5'!$BI$11:$BI$4860,'A2'!AG$7,'D5'!$BO$11:$BO$4860,"taip")</f>
        <v>0</v>
      </c>
      <c r="AH14" s="222">
        <f>COUNTIFS('D5'!$B$11:$B$4860,'A2'!$D14,'D5'!$BI$11:$BI$4860,'A2'!AH$7,'D5'!$BO$11:$BO$4860,"taip")</f>
        <v>0</v>
      </c>
      <c r="AI14" s="221">
        <f t="shared" si="36"/>
        <v>0</v>
      </c>
      <c r="AJ14" s="222">
        <f>SUMIFS('D5'!$AG$11:$AG$4860,'D5'!$B$11:$B$4860,'A2'!$D14,'D5'!$BI$11:$BI$4860,AJ$7,'D5'!$BO$11:$BO$4860,"taip")</f>
        <v>0</v>
      </c>
      <c r="AK14" s="222">
        <f>SUMIFS('D5'!$AG$11:$AG$4860,'D5'!$B$11:$B$4860,'A2'!$D14,'D5'!$BI$11:$BI$4860,AK$7,'D5'!$BO$11:$BO$4860,"taip")</f>
        <v>0</v>
      </c>
      <c r="AL14" s="222">
        <f>SUMIFS('D5'!$AG$11:$AG$4860,'D5'!$B$11:$B$4860,'A2'!$D14,'D5'!$BI$11:$BI$4860,AL$7,'D5'!$BO$11:$BO$4860,"taip")</f>
        <v>0</v>
      </c>
      <c r="AM14" s="222">
        <f>SUMIFS('D5'!$AG$11:$AG$4860,'D5'!$B$11:$B$4860,'A2'!$D14,'D5'!$BI$11:$BI$4860,AM$7,'D5'!$BO$11:$BO$4860,"taip")</f>
        <v>0</v>
      </c>
      <c r="AN14" s="222">
        <f>SUMIFS('D5'!$AG$11:$AG$4860,'D5'!$B$11:$B$4860,'A2'!$D14,'D5'!$BI$11:$BI$4860,AN$7,'D5'!$BO$11:$BO$4860,"taip")</f>
        <v>0</v>
      </c>
      <c r="AO14" s="222">
        <f>SUMIFS('D5'!$AG$11:$AG$4860,'D5'!$B$11:$B$4860,'A2'!$D14,'D5'!$BI$11:$BI$4860,AO$7,'D5'!$BO$11:$BO$4860,"taip")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COUNTIFS('D5'!$B$11:$B$4860,'A2'!$D14,'D5'!$BJ$11:$BJ$4860,'A2'!AX$7,'D5'!$BP$11:$BP$4860,"taip")</f>
        <v>0</v>
      </c>
      <c r="AY14" s="222">
        <f>COUNTIFS('D5'!$B$11:$B$4860,'A2'!$D14,'D5'!$BJ$11:$BJ$4860,'A2'!AY$7,'D5'!$BP$11:$BP$4860,"taip")</f>
        <v>0</v>
      </c>
      <c r="AZ14" s="222">
        <f>COUNTIFS('D5'!$B$11:$B$4860,'A2'!$D14,'D5'!$BJ$11:$BJ$4860,'A2'!AZ$7,'D5'!$BP$11:$BP$4860,"taip")</f>
        <v>0</v>
      </c>
      <c r="BA14" s="222">
        <f>COUNTIFS('D5'!$B$11:$B$4860,'A2'!$D14,'D5'!$BJ$11:$BJ$4860,'A2'!BA$7,'D5'!$BP$11:$BP$4860,"taip")</f>
        <v>0</v>
      </c>
      <c r="BB14" s="222">
        <f>COUNTIFS('D5'!$B$11:$B$4860,'A2'!$D14,'D5'!$BJ$11:$BJ$4860,'A2'!BB$7,'D5'!$BP$11:$BP$4860,"taip")</f>
        <v>0</v>
      </c>
      <c r="BC14" s="222">
        <f>COUNTIFS('D5'!$B$11:$B$4860,'A2'!$D14,'D5'!$BJ$11:$BJ$4860,'A2'!BC$7,'D5'!$BP$11:$BP$4860,"taip")</f>
        <v>0</v>
      </c>
      <c r="BD14" s="221">
        <f t="shared" si="40"/>
        <v>0</v>
      </c>
      <c r="BE14" s="222">
        <f>SUMIFS('D5'!$AG$11:$AG$4860,'D5'!$B$11:$B$4860,'A2'!$D14,'D5'!$BJ$11:$BJ$4860,BE$7,'D5'!$BP$11:$BP$4860,"taip")</f>
        <v>0</v>
      </c>
      <c r="BF14" s="222">
        <f>SUMIFS('D5'!$AG$11:$AG$4860,'D5'!$B$11:$B$4860,'A2'!$D14,'D5'!$BJ$11:$BJ$4860,BF$7,'D5'!$BP$11:$BP$4860,"taip")</f>
        <v>0</v>
      </c>
      <c r="BG14" s="222">
        <f>SUMIFS('D5'!$AG$11:$AG$4860,'D5'!$B$11:$B$4860,'A2'!$D14,'D5'!$BJ$11:$BJ$4860,BG$7,'D5'!$BP$11:$BP$4860,"taip")</f>
        <v>0</v>
      </c>
      <c r="BH14" s="222">
        <f>SUMIFS('D5'!$AG$11:$AG$4860,'D5'!$B$11:$B$4860,'A2'!$D14,'D5'!$BJ$11:$BJ$4860,BH$7,'D5'!$BP$11:$BP$4860,"taip")</f>
        <v>0</v>
      </c>
      <c r="BI14" s="222">
        <f>SUMIFS('D5'!$AG$11:$AG$4860,'D5'!$B$11:$B$4860,'A2'!$D14,'D5'!$BJ$11:$BJ$4860,BI$7,'D5'!$BP$11:$BP$4860,"taip")</f>
        <v>0</v>
      </c>
      <c r="BJ14" s="222">
        <f>SUMIFS('D5'!$AG$11:$AG$4860,'D5'!$B$11:$B$4860,'A2'!$D14,'D5'!$BJ$11:$BJ$4860,BJ$7,'D5'!$BP$11:$BP$4860,"taip")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COUNTIFS('D5'!$B$11:$B$4860,'A2'!$D14,'D5'!$BK$11:$BK$4860,'A2'!BS$7,'D5'!$BS$11:$BS$4860,"taip")</f>
        <v>0</v>
      </c>
      <c r="BT14" s="222">
        <f>COUNTIFS('D5'!$B$11:$B$4860,'A2'!$D14,'D5'!$BK$11:$BK$4860,'A2'!BT$7,'D5'!$BS$11:$BS$4860,"taip")</f>
        <v>0</v>
      </c>
      <c r="BU14" s="222">
        <f>COUNTIFS('D5'!$B$11:$B$4860,'A2'!$D14,'D5'!$BK$11:$BK$4860,'A2'!BU$7,'D5'!$BS$11:$BS$4860,"taip")</f>
        <v>0</v>
      </c>
      <c r="BV14" s="222">
        <f>COUNTIFS('D5'!$B$11:$B$4860,'A2'!$D14,'D5'!$BK$11:$BK$4860,'A2'!BV$7,'D5'!$BS$11:$BS$4860,"taip")</f>
        <v>0</v>
      </c>
      <c r="BW14" s="222">
        <f>COUNTIFS('D5'!$B$11:$B$4860,'A2'!$D14,'D5'!$BK$11:$BK$4860,'A2'!BW$7,'D5'!$BS$11:$BS$4860,"taip")</f>
        <v>0</v>
      </c>
      <c r="BX14" s="222">
        <f>COUNTIFS('D5'!$B$11:$B$4860,'A2'!$D14,'D5'!$BK$11:$BK$4860,'A2'!BX$7,'D5'!$BS$11:$BS$4860,"taip")</f>
        <v>0</v>
      </c>
      <c r="BY14" s="221">
        <f t="shared" si="44"/>
        <v>0</v>
      </c>
      <c r="BZ14" s="222">
        <f>SUMIFS('D5'!$AG$11:$AG$4860,'D5'!$B$11:$B$4860,'A2'!$D14,'D5'!$BK$11:$BK$4860,BZ$7,'D5'!$BS$11:$BS$4860,"taip")</f>
        <v>0</v>
      </c>
      <c r="CA14" s="222">
        <f>SUMIFS('D5'!$AG$11:$AG$4860,'D5'!$B$11:$B$4860,'A2'!$D14,'D5'!$BK$11:$BK$4860,CA$7,'D5'!$BS$11:$BS$4860,"taip")</f>
        <v>0</v>
      </c>
      <c r="CB14" s="222">
        <f>SUMIFS('D5'!$AG$11:$AG$4860,'D5'!$B$11:$B$4860,'A2'!$D14,'D5'!$BK$11:$BK$4860,CB$7,'D5'!$BS$11:$BS$4860,"taip")</f>
        <v>0</v>
      </c>
      <c r="CC14" s="222">
        <f>SUMIFS('D5'!$AG$11:$AG$4860,'D5'!$B$11:$B$4860,'A2'!$D14,'D5'!$BK$11:$BK$4860,CC$7,'D5'!$BS$11:$BS$4860,"taip")</f>
        <v>0</v>
      </c>
      <c r="CD14" s="222">
        <f>SUMIFS('D5'!$AG$11:$AG$4860,'D5'!$B$11:$B$4860,'A2'!$D14,'D5'!$BK$11:$BK$4860,CD$7,'D5'!$BS$11:$BS$4860,"taip")</f>
        <v>0</v>
      </c>
      <c r="CE14" s="222">
        <f>SUMIFS('D5'!$AG$11:$AG$4860,'D5'!$B$11:$B$4860,'A2'!$D14,'D5'!$BK$11:$BK$4860,CE$7,'D5'!$BS$11:$BS$4860,"taip")</f>
        <v>0</v>
      </c>
      <c r="CF14" s="220">
        <f t="shared" si="45"/>
        <v>0</v>
      </c>
      <c r="CG14" s="223">
        <f t="shared" si="59"/>
        <v>0</v>
      </c>
      <c r="CH14" s="223">
        <f t="shared" si="60"/>
        <v>0</v>
      </c>
      <c r="CI14" s="223">
        <f t="shared" si="61"/>
        <v>0</v>
      </c>
      <c r="CJ14" s="223">
        <f t="shared" si="62"/>
        <v>0</v>
      </c>
      <c r="CK14" s="223">
        <f t="shared" si="63"/>
        <v>0</v>
      </c>
      <c r="CL14" s="223">
        <f t="shared" si="64"/>
        <v>0</v>
      </c>
    </row>
    <row r="15" spans="1:90" x14ac:dyDescent="0.3">
      <c r="A15" s="10" t="s">
        <v>28</v>
      </c>
      <c r="B15" s="197">
        <f>'VPS1'!C15</f>
        <v>0</v>
      </c>
      <c r="C15" s="213">
        <f>'VPS1'!D15</f>
        <v>0</v>
      </c>
      <c r="D15" s="54">
        <f>'VPS1'!J15</f>
        <v>0</v>
      </c>
      <c r="E15" s="54" t="str">
        <f>'VPS1'!L15</f>
        <v>EŽŪFKP</v>
      </c>
      <c r="F15" s="198">
        <f>'VPS1'!G15</f>
        <v>0</v>
      </c>
      <c r="G15" s="221">
        <f t="shared" si="32"/>
        <v>0</v>
      </c>
      <c r="H15" s="222">
        <f>COUNTIFS('D5'!$B$11:$B$4860,'A2'!$D15,'D5'!$BH$11:$BH$4860,'A2'!H$7,'D5'!$BN$11:$BN$4860,"taip")</f>
        <v>0</v>
      </c>
      <c r="I15" s="222">
        <f>COUNTIFS('D5'!$B$11:$B$4860,'A2'!$D15,'D5'!$BH$11:$BH$4860,'A2'!I$7,'D5'!$BN$11:$BN$4860,"taip")</f>
        <v>0</v>
      </c>
      <c r="J15" s="222">
        <f>COUNTIFS('D5'!$B$11:$B$4860,'A2'!$D15,'D5'!$BH$11:$BH$4860,'A2'!J$7,'D5'!$BN$11:$BN$4860,"taip")</f>
        <v>0</v>
      </c>
      <c r="K15" s="222">
        <f>COUNTIFS('D5'!$B$11:$B$4860,'A2'!$D15,'D5'!$BH$11:$BH$4860,'A2'!K$7,'D5'!$BN$11:$BN$4860,"taip")</f>
        <v>0</v>
      </c>
      <c r="L15" s="222">
        <f>COUNTIFS('D5'!$B$11:$B$4860,'A2'!$D15,'D5'!$BH$11:$BH$4860,'A2'!L$7,'D5'!$BN$11:$BN$4860,"taip")</f>
        <v>0</v>
      </c>
      <c r="M15" s="222">
        <f>COUNTIFS('D5'!$B$11:$B$4860,'A2'!$D15,'D5'!$BH$11:$BH$4860,'A2'!M$7,'D5'!$BN$11:$BN$4860,"taip")</f>
        <v>0</v>
      </c>
      <c r="N15" s="221">
        <f t="shared" si="33"/>
        <v>0</v>
      </c>
      <c r="O15" s="222">
        <f>SUMIFS('D5'!$L$11:$L$4860,'D5'!$B$11:$B$4860,'A2'!$D15,'D5'!$BH$11:$BH$4860,O$7,'D5'!$BN$11:$BN$4860,"taip")</f>
        <v>0</v>
      </c>
      <c r="P15" s="222">
        <f>SUMIFS('D5'!$L$11:$L$4860,'D5'!$B$11:$B$4860,'A2'!$D15,'D5'!$BH$11:$BH$4860,P$7,'D5'!$BN$11:$BN$4860,"taip")</f>
        <v>0</v>
      </c>
      <c r="Q15" s="222">
        <f>SUMIFS('D5'!$L$11:$L$4860,'D5'!$B$11:$B$4860,'A2'!$D15,'D5'!$BH$11:$BH$4860,Q$7,'D5'!$BN$11:$BN$4860,"taip")</f>
        <v>0</v>
      </c>
      <c r="R15" s="222">
        <f>SUMIFS('D5'!$L$11:$L$4860,'D5'!$B$11:$B$4860,'A2'!$D15,'D5'!$BH$11:$BH$4860,R$7,'D5'!$BN$11:$BN$4860,"taip")</f>
        <v>0</v>
      </c>
      <c r="S15" s="222">
        <f>SUMIFS('D5'!$L$11:$L$4860,'D5'!$B$11:$B$4860,'A2'!$D15,'D5'!$BH$11:$BH$4860,S$7,'D5'!$BN$11:$BN$4860,"taip")</f>
        <v>0</v>
      </c>
      <c r="T15" s="222">
        <f>SUMIFS('D5'!$L$11:$L$4860,'D5'!$B$11:$B$4860,'A2'!$D15,'D5'!$BH$11:$BH$4860,T$7,'D5'!$BN$11:$BN$4860,"taip")</f>
        <v>0</v>
      </c>
      <c r="U15" s="244">
        <f t="shared" si="34"/>
        <v>0</v>
      </c>
      <c r="V15" s="223">
        <f t="shared" si="46"/>
        <v>0</v>
      </c>
      <c r="W15" s="223">
        <f t="shared" si="2"/>
        <v>0</v>
      </c>
      <c r="X15" s="223">
        <f t="shared" si="3"/>
        <v>0</v>
      </c>
      <c r="Y15" s="223">
        <f t="shared" si="4"/>
        <v>0</v>
      </c>
      <c r="Z15" s="223">
        <f t="shared" si="5"/>
        <v>0</v>
      </c>
      <c r="AA15" s="223">
        <f t="shared" si="6"/>
        <v>0</v>
      </c>
      <c r="AB15" s="221">
        <f t="shared" si="35"/>
        <v>0</v>
      </c>
      <c r="AC15" s="222">
        <f>COUNTIFS('D5'!$B$11:$B$4860,'A2'!$D15,'D5'!$BI$11:$BI$4860,'A2'!AC$7,'D5'!$BO$11:$BO$4860,"taip")</f>
        <v>0</v>
      </c>
      <c r="AD15" s="222">
        <f>COUNTIFS('D5'!$B$11:$B$4860,'A2'!$D15,'D5'!$BI$11:$BI$4860,'A2'!AD$7,'D5'!$BO$11:$BO$4860,"taip")</f>
        <v>0</v>
      </c>
      <c r="AE15" s="222">
        <f>COUNTIFS('D5'!$B$11:$B$4860,'A2'!$D15,'D5'!$BI$11:$BI$4860,'A2'!AE$7,'D5'!$BO$11:$BO$4860,"taip")</f>
        <v>0</v>
      </c>
      <c r="AF15" s="222">
        <f>COUNTIFS('D5'!$B$11:$B$4860,'A2'!$D15,'D5'!$BI$11:$BI$4860,'A2'!AF$7,'D5'!$BO$11:$BO$4860,"taip")</f>
        <v>0</v>
      </c>
      <c r="AG15" s="222">
        <f>COUNTIFS('D5'!$B$11:$B$4860,'A2'!$D15,'D5'!$BI$11:$BI$4860,'A2'!AG$7,'D5'!$BO$11:$BO$4860,"taip")</f>
        <v>0</v>
      </c>
      <c r="AH15" s="222">
        <f>COUNTIFS('D5'!$B$11:$B$4860,'A2'!$D15,'D5'!$BI$11:$BI$4860,'A2'!AH$7,'D5'!$BO$11:$BO$4860,"taip")</f>
        <v>0</v>
      </c>
      <c r="AI15" s="221">
        <f t="shared" si="36"/>
        <v>0</v>
      </c>
      <c r="AJ15" s="222">
        <f>SUMIFS('D5'!$AG$11:$AG$4860,'D5'!$B$11:$B$4860,'A2'!$D15,'D5'!$BI$11:$BI$4860,AJ$7,'D5'!$BO$11:$BO$4860,"taip")</f>
        <v>0</v>
      </c>
      <c r="AK15" s="222">
        <f>SUMIFS('D5'!$AG$11:$AG$4860,'D5'!$B$11:$B$4860,'A2'!$D15,'D5'!$BI$11:$BI$4860,AK$7,'D5'!$BO$11:$BO$4860,"taip")</f>
        <v>0</v>
      </c>
      <c r="AL15" s="222">
        <f>SUMIFS('D5'!$AG$11:$AG$4860,'D5'!$B$11:$B$4860,'A2'!$D15,'D5'!$BI$11:$BI$4860,AL$7,'D5'!$BO$11:$BO$4860,"taip")</f>
        <v>0</v>
      </c>
      <c r="AM15" s="222">
        <f>SUMIFS('D5'!$AG$11:$AG$4860,'D5'!$B$11:$B$4860,'A2'!$D15,'D5'!$BI$11:$BI$4860,AM$7,'D5'!$BO$11:$BO$4860,"taip")</f>
        <v>0</v>
      </c>
      <c r="AN15" s="222">
        <f>SUMIFS('D5'!$AG$11:$AG$4860,'D5'!$B$11:$B$4860,'A2'!$D15,'D5'!$BI$11:$BI$4860,AN$7,'D5'!$BO$11:$BO$4860,"taip")</f>
        <v>0</v>
      </c>
      <c r="AO15" s="222">
        <f>SUMIFS('D5'!$AG$11:$AG$4860,'D5'!$B$11:$B$4860,'A2'!$D15,'D5'!$BI$11:$BI$4860,AO$7,'D5'!$BO$11:$BO$4860,"taip")</f>
        <v>0</v>
      </c>
      <c r="AP15" s="244">
        <f t="shared" si="37"/>
        <v>0</v>
      </c>
      <c r="AQ15" s="223">
        <f t="shared" si="47"/>
        <v>0</v>
      </c>
      <c r="AR15" s="223">
        <f t="shared" si="48"/>
        <v>0</v>
      </c>
      <c r="AS15" s="223">
        <f t="shared" si="49"/>
        <v>0</v>
      </c>
      <c r="AT15" s="223">
        <f t="shared" si="50"/>
        <v>0</v>
      </c>
      <c r="AU15" s="223">
        <f t="shared" si="51"/>
        <v>0</v>
      </c>
      <c r="AV15" s="223">
        <f t="shared" si="52"/>
        <v>0</v>
      </c>
      <c r="AW15" s="221">
        <f t="shared" si="39"/>
        <v>0</v>
      </c>
      <c r="AX15" s="222">
        <f>COUNTIFS('D5'!$B$11:$B$4860,'A2'!$D15,'D5'!$BJ$11:$BJ$4860,'A2'!AX$7,'D5'!$BP$11:$BP$4860,"taip")</f>
        <v>0</v>
      </c>
      <c r="AY15" s="222">
        <f>COUNTIFS('D5'!$B$11:$B$4860,'A2'!$D15,'D5'!$BJ$11:$BJ$4860,'A2'!AY$7,'D5'!$BP$11:$BP$4860,"taip")</f>
        <v>0</v>
      </c>
      <c r="AZ15" s="222">
        <f>COUNTIFS('D5'!$B$11:$B$4860,'A2'!$D15,'D5'!$BJ$11:$BJ$4860,'A2'!AZ$7,'D5'!$BP$11:$BP$4860,"taip")</f>
        <v>0</v>
      </c>
      <c r="BA15" s="222">
        <f>COUNTIFS('D5'!$B$11:$B$4860,'A2'!$D15,'D5'!$BJ$11:$BJ$4860,'A2'!BA$7,'D5'!$BP$11:$BP$4860,"taip")</f>
        <v>0</v>
      </c>
      <c r="BB15" s="222">
        <f>COUNTIFS('D5'!$B$11:$B$4860,'A2'!$D15,'D5'!$BJ$11:$BJ$4860,'A2'!BB$7,'D5'!$BP$11:$BP$4860,"taip")</f>
        <v>0</v>
      </c>
      <c r="BC15" s="222">
        <f>COUNTIFS('D5'!$B$11:$B$4860,'A2'!$D15,'D5'!$BJ$11:$BJ$4860,'A2'!BC$7,'D5'!$BP$11:$BP$4860,"taip")</f>
        <v>0</v>
      </c>
      <c r="BD15" s="221">
        <f t="shared" si="40"/>
        <v>0</v>
      </c>
      <c r="BE15" s="222">
        <f>SUMIFS('D5'!$AG$11:$AG$4860,'D5'!$B$11:$B$4860,'A2'!$D15,'D5'!$BJ$11:$BJ$4860,BE$7,'D5'!$BP$11:$BP$4860,"taip")</f>
        <v>0</v>
      </c>
      <c r="BF15" s="222">
        <f>SUMIFS('D5'!$AG$11:$AG$4860,'D5'!$B$11:$B$4860,'A2'!$D15,'D5'!$BJ$11:$BJ$4860,BF$7,'D5'!$BP$11:$BP$4860,"taip")</f>
        <v>0</v>
      </c>
      <c r="BG15" s="222">
        <f>SUMIFS('D5'!$AG$11:$AG$4860,'D5'!$B$11:$B$4860,'A2'!$D15,'D5'!$BJ$11:$BJ$4860,BG$7,'D5'!$BP$11:$BP$4860,"taip")</f>
        <v>0</v>
      </c>
      <c r="BH15" s="222">
        <f>SUMIFS('D5'!$AG$11:$AG$4860,'D5'!$B$11:$B$4860,'A2'!$D15,'D5'!$BJ$11:$BJ$4860,BH$7,'D5'!$BP$11:$BP$4860,"taip")</f>
        <v>0</v>
      </c>
      <c r="BI15" s="222">
        <f>SUMIFS('D5'!$AG$11:$AG$4860,'D5'!$B$11:$B$4860,'A2'!$D15,'D5'!$BJ$11:$BJ$4860,BI$7,'D5'!$BP$11:$BP$4860,"taip")</f>
        <v>0</v>
      </c>
      <c r="BJ15" s="222">
        <f>SUMIFS('D5'!$AG$11:$AG$4860,'D5'!$B$11:$B$4860,'A2'!$D15,'D5'!$BJ$11:$BJ$4860,BJ$7,'D5'!$BP$11:$BP$4860,"taip")</f>
        <v>0</v>
      </c>
      <c r="BK15" s="220">
        <f t="shared" si="41"/>
        <v>0</v>
      </c>
      <c r="BL15" s="223">
        <f t="shared" si="53"/>
        <v>0</v>
      </c>
      <c r="BM15" s="223">
        <f t="shared" si="54"/>
        <v>0</v>
      </c>
      <c r="BN15" s="223">
        <f t="shared" si="55"/>
        <v>0</v>
      </c>
      <c r="BO15" s="223">
        <f t="shared" si="56"/>
        <v>0</v>
      </c>
      <c r="BP15" s="223">
        <f t="shared" si="57"/>
        <v>0</v>
      </c>
      <c r="BQ15" s="223">
        <f t="shared" si="58"/>
        <v>0</v>
      </c>
      <c r="BR15" s="221">
        <f t="shared" si="43"/>
        <v>0</v>
      </c>
      <c r="BS15" s="222">
        <f>COUNTIFS('D5'!$B$11:$B$4860,'A2'!$D15,'D5'!$BK$11:$BK$4860,'A2'!BS$7,'D5'!$BS$11:$BS$4860,"taip")</f>
        <v>0</v>
      </c>
      <c r="BT15" s="222">
        <f>COUNTIFS('D5'!$B$11:$B$4860,'A2'!$D15,'D5'!$BK$11:$BK$4860,'A2'!BT$7,'D5'!$BS$11:$BS$4860,"taip")</f>
        <v>0</v>
      </c>
      <c r="BU15" s="222">
        <f>COUNTIFS('D5'!$B$11:$B$4860,'A2'!$D15,'D5'!$BK$11:$BK$4860,'A2'!BU$7,'D5'!$BS$11:$BS$4860,"taip")</f>
        <v>0</v>
      </c>
      <c r="BV15" s="222">
        <f>COUNTIFS('D5'!$B$11:$B$4860,'A2'!$D15,'D5'!$BK$11:$BK$4860,'A2'!BV$7,'D5'!$BS$11:$BS$4860,"taip")</f>
        <v>0</v>
      </c>
      <c r="BW15" s="222">
        <f>COUNTIFS('D5'!$B$11:$B$4860,'A2'!$D15,'D5'!$BK$11:$BK$4860,'A2'!BW$7,'D5'!$BS$11:$BS$4860,"taip")</f>
        <v>0</v>
      </c>
      <c r="BX15" s="222">
        <f>COUNTIFS('D5'!$B$11:$B$4860,'A2'!$D15,'D5'!$BK$11:$BK$4860,'A2'!BX$7,'D5'!$BS$11:$BS$4860,"taip")</f>
        <v>0</v>
      </c>
      <c r="BY15" s="221">
        <f t="shared" si="44"/>
        <v>0</v>
      </c>
      <c r="BZ15" s="222">
        <f>SUMIFS('D5'!$AG$11:$AG$4860,'D5'!$B$11:$B$4860,'A2'!$D15,'D5'!$BK$11:$BK$4860,BZ$7,'D5'!$BS$11:$BS$4860,"taip")</f>
        <v>0</v>
      </c>
      <c r="CA15" s="222">
        <f>SUMIFS('D5'!$AG$11:$AG$4860,'D5'!$B$11:$B$4860,'A2'!$D15,'D5'!$BK$11:$BK$4860,CA$7,'D5'!$BS$11:$BS$4860,"taip")</f>
        <v>0</v>
      </c>
      <c r="CB15" s="222">
        <f>SUMIFS('D5'!$AG$11:$AG$4860,'D5'!$B$11:$B$4860,'A2'!$D15,'D5'!$BK$11:$BK$4860,CB$7,'D5'!$BS$11:$BS$4860,"taip")</f>
        <v>0</v>
      </c>
      <c r="CC15" s="222">
        <f>SUMIFS('D5'!$AG$11:$AG$4860,'D5'!$B$11:$B$4860,'A2'!$D15,'D5'!$BK$11:$BK$4860,CC$7,'D5'!$BS$11:$BS$4860,"taip")</f>
        <v>0</v>
      </c>
      <c r="CD15" s="222">
        <f>SUMIFS('D5'!$AG$11:$AG$4860,'D5'!$B$11:$B$4860,'A2'!$D15,'D5'!$BK$11:$BK$4860,CD$7,'D5'!$BS$11:$BS$4860,"taip")</f>
        <v>0</v>
      </c>
      <c r="CE15" s="222">
        <f>SUMIFS('D5'!$AG$11:$AG$4860,'D5'!$B$11:$B$4860,'A2'!$D15,'D5'!$BK$11:$BK$4860,CE$7,'D5'!$BS$11:$BS$4860,"taip")</f>
        <v>0</v>
      </c>
      <c r="CF15" s="220">
        <f t="shared" si="45"/>
        <v>0</v>
      </c>
      <c r="CG15" s="223">
        <f t="shared" si="59"/>
        <v>0</v>
      </c>
      <c r="CH15" s="223">
        <f t="shared" si="60"/>
        <v>0</v>
      </c>
      <c r="CI15" s="223">
        <f t="shared" si="61"/>
        <v>0</v>
      </c>
      <c r="CJ15" s="223">
        <f t="shared" si="62"/>
        <v>0</v>
      </c>
      <c r="CK15" s="223">
        <f t="shared" si="63"/>
        <v>0</v>
      </c>
      <c r="CL15" s="223">
        <f t="shared" si="64"/>
        <v>0</v>
      </c>
    </row>
    <row r="16" spans="1:90" x14ac:dyDescent="0.3">
      <c r="A16" s="10" t="s">
        <v>31</v>
      </c>
      <c r="B16" s="197">
        <f>'VPS1'!C16</f>
        <v>0</v>
      </c>
      <c r="C16" s="213">
        <f>'VPS1'!D16</f>
        <v>0</v>
      </c>
      <c r="D16" s="54">
        <f>'VPS1'!J16</f>
        <v>0</v>
      </c>
      <c r="E16" s="54" t="str">
        <f>'VPS1'!L16</f>
        <v>EŽŪFKP</v>
      </c>
      <c r="F16" s="198">
        <f>'VPS1'!G16</f>
        <v>0</v>
      </c>
      <c r="G16" s="221">
        <f t="shared" si="32"/>
        <v>0</v>
      </c>
      <c r="H16" s="222">
        <f>COUNTIFS('D5'!$B$11:$B$4860,'A2'!$D16,'D5'!$BH$11:$BH$4860,'A2'!H$7,'D5'!$BN$11:$BN$4860,"taip")</f>
        <v>0</v>
      </c>
      <c r="I16" s="222">
        <f>COUNTIFS('D5'!$B$11:$B$4860,'A2'!$D16,'D5'!$BH$11:$BH$4860,'A2'!I$7,'D5'!$BN$11:$BN$4860,"taip")</f>
        <v>0</v>
      </c>
      <c r="J16" s="222">
        <f>COUNTIFS('D5'!$B$11:$B$4860,'A2'!$D16,'D5'!$BH$11:$BH$4860,'A2'!J$7,'D5'!$BN$11:$BN$4860,"taip")</f>
        <v>0</v>
      </c>
      <c r="K16" s="222">
        <f>COUNTIFS('D5'!$B$11:$B$4860,'A2'!$D16,'D5'!$BH$11:$BH$4860,'A2'!K$7,'D5'!$BN$11:$BN$4860,"taip")</f>
        <v>0</v>
      </c>
      <c r="L16" s="222">
        <f>COUNTIFS('D5'!$B$11:$B$4860,'A2'!$D16,'D5'!$BH$11:$BH$4860,'A2'!L$7,'D5'!$BN$11:$BN$4860,"taip")</f>
        <v>0</v>
      </c>
      <c r="M16" s="222">
        <f>COUNTIFS('D5'!$B$11:$B$4860,'A2'!$D16,'D5'!$BH$11:$BH$4860,'A2'!M$7,'D5'!$BN$11:$BN$4860,"taip")</f>
        <v>0</v>
      </c>
      <c r="N16" s="221">
        <f t="shared" si="33"/>
        <v>0</v>
      </c>
      <c r="O16" s="222">
        <f>SUMIFS('D5'!$L$11:$L$4860,'D5'!$B$11:$B$4860,'A2'!$D16,'D5'!$BH$11:$BH$4860,O$7,'D5'!$BN$11:$BN$4860,"taip")</f>
        <v>0</v>
      </c>
      <c r="P16" s="222">
        <f>SUMIFS('D5'!$L$11:$L$4860,'D5'!$B$11:$B$4860,'A2'!$D16,'D5'!$BH$11:$BH$4860,P$7,'D5'!$BN$11:$BN$4860,"taip")</f>
        <v>0</v>
      </c>
      <c r="Q16" s="222">
        <f>SUMIFS('D5'!$L$11:$L$4860,'D5'!$B$11:$B$4860,'A2'!$D16,'D5'!$BH$11:$BH$4860,Q$7,'D5'!$BN$11:$BN$4860,"taip")</f>
        <v>0</v>
      </c>
      <c r="R16" s="222">
        <f>SUMIFS('D5'!$L$11:$L$4860,'D5'!$B$11:$B$4860,'A2'!$D16,'D5'!$BH$11:$BH$4860,R$7,'D5'!$BN$11:$BN$4860,"taip")</f>
        <v>0</v>
      </c>
      <c r="S16" s="222">
        <f>SUMIFS('D5'!$L$11:$L$4860,'D5'!$B$11:$B$4860,'A2'!$D16,'D5'!$BH$11:$BH$4860,S$7,'D5'!$BN$11:$BN$4860,"taip")</f>
        <v>0</v>
      </c>
      <c r="T16" s="222">
        <f>SUMIFS('D5'!$L$11:$L$4860,'D5'!$B$11:$B$4860,'A2'!$D16,'D5'!$BH$11:$BH$4860,T$7,'D5'!$BN$11:$BN$4860,"taip")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COUNTIFS('D5'!$B$11:$B$4860,'A2'!$D16,'D5'!$BI$11:$BI$4860,'A2'!AC$7,'D5'!$BO$11:$BO$4860,"taip")</f>
        <v>0</v>
      </c>
      <c r="AD16" s="222">
        <f>COUNTIFS('D5'!$B$11:$B$4860,'A2'!$D16,'D5'!$BI$11:$BI$4860,'A2'!AD$7,'D5'!$BO$11:$BO$4860,"taip")</f>
        <v>0</v>
      </c>
      <c r="AE16" s="222">
        <f>COUNTIFS('D5'!$B$11:$B$4860,'A2'!$D16,'D5'!$BI$11:$BI$4860,'A2'!AE$7,'D5'!$BO$11:$BO$4860,"taip")</f>
        <v>0</v>
      </c>
      <c r="AF16" s="222">
        <f>COUNTIFS('D5'!$B$11:$B$4860,'A2'!$D16,'D5'!$BI$11:$BI$4860,'A2'!AF$7,'D5'!$BO$11:$BO$4860,"taip")</f>
        <v>0</v>
      </c>
      <c r="AG16" s="222">
        <f>COUNTIFS('D5'!$B$11:$B$4860,'A2'!$D16,'D5'!$BI$11:$BI$4860,'A2'!AG$7,'D5'!$BO$11:$BO$4860,"taip")</f>
        <v>0</v>
      </c>
      <c r="AH16" s="222">
        <f>COUNTIFS('D5'!$B$11:$B$4860,'A2'!$D16,'D5'!$BI$11:$BI$4860,'A2'!AH$7,'D5'!$BO$11:$BO$4860,"taip")</f>
        <v>0</v>
      </c>
      <c r="AI16" s="221">
        <f t="shared" si="36"/>
        <v>0</v>
      </c>
      <c r="AJ16" s="222">
        <f>SUMIFS('D5'!$AG$11:$AG$4860,'D5'!$B$11:$B$4860,'A2'!$D16,'D5'!$BI$11:$BI$4860,AJ$7,'D5'!$BO$11:$BO$4860,"taip")</f>
        <v>0</v>
      </c>
      <c r="AK16" s="222">
        <f>SUMIFS('D5'!$AG$11:$AG$4860,'D5'!$B$11:$B$4860,'A2'!$D16,'D5'!$BI$11:$BI$4860,AK$7,'D5'!$BO$11:$BO$4860,"taip")</f>
        <v>0</v>
      </c>
      <c r="AL16" s="222">
        <f>SUMIFS('D5'!$AG$11:$AG$4860,'D5'!$B$11:$B$4860,'A2'!$D16,'D5'!$BI$11:$BI$4860,AL$7,'D5'!$BO$11:$BO$4860,"taip")</f>
        <v>0</v>
      </c>
      <c r="AM16" s="222">
        <f>SUMIFS('D5'!$AG$11:$AG$4860,'D5'!$B$11:$B$4860,'A2'!$D16,'D5'!$BI$11:$BI$4860,AM$7,'D5'!$BO$11:$BO$4860,"taip")</f>
        <v>0</v>
      </c>
      <c r="AN16" s="222">
        <f>SUMIFS('D5'!$AG$11:$AG$4860,'D5'!$B$11:$B$4860,'A2'!$D16,'D5'!$BI$11:$BI$4860,AN$7,'D5'!$BO$11:$BO$4860,"taip")</f>
        <v>0</v>
      </c>
      <c r="AO16" s="222">
        <f>SUMIFS('D5'!$AG$11:$AG$4860,'D5'!$B$11:$B$4860,'A2'!$D16,'D5'!$BI$11:$BI$4860,AO$7,'D5'!$BO$11:$BO$4860,"taip")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COUNTIFS('D5'!$B$11:$B$4860,'A2'!$D16,'D5'!$BJ$11:$BJ$4860,'A2'!AX$7,'D5'!$BP$11:$BP$4860,"taip")</f>
        <v>0</v>
      </c>
      <c r="AY16" s="222">
        <f>COUNTIFS('D5'!$B$11:$B$4860,'A2'!$D16,'D5'!$BJ$11:$BJ$4860,'A2'!AY$7,'D5'!$BP$11:$BP$4860,"taip")</f>
        <v>0</v>
      </c>
      <c r="AZ16" s="222">
        <f>COUNTIFS('D5'!$B$11:$B$4860,'A2'!$D16,'D5'!$BJ$11:$BJ$4860,'A2'!AZ$7,'D5'!$BP$11:$BP$4860,"taip")</f>
        <v>0</v>
      </c>
      <c r="BA16" s="222">
        <f>COUNTIFS('D5'!$B$11:$B$4860,'A2'!$D16,'D5'!$BJ$11:$BJ$4860,'A2'!BA$7,'D5'!$BP$11:$BP$4860,"taip")</f>
        <v>0</v>
      </c>
      <c r="BB16" s="222">
        <f>COUNTIFS('D5'!$B$11:$B$4860,'A2'!$D16,'D5'!$BJ$11:$BJ$4860,'A2'!BB$7,'D5'!$BP$11:$BP$4860,"taip")</f>
        <v>0</v>
      </c>
      <c r="BC16" s="222">
        <f>COUNTIFS('D5'!$B$11:$B$4860,'A2'!$D16,'D5'!$BJ$11:$BJ$4860,'A2'!BC$7,'D5'!$BP$11:$BP$4860,"taip")</f>
        <v>0</v>
      </c>
      <c r="BD16" s="221">
        <f t="shared" si="40"/>
        <v>0</v>
      </c>
      <c r="BE16" s="222">
        <f>SUMIFS('D5'!$AG$11:$AG$4860,'D5'!$B$11:$B$4860,'A2'!$D16,'D5'!$BJ$11:$BJ$4860,BE$7,'D5'!$BP$11:$BP$4860,"taip")</f>
        <v>0</v>
      </c>
      <c r="BF16" s="222">
        <f>SUMIFS('D5'!$AG$11:$AG$4860,'D5'!$B$11:$B$4860,'A2'!$D16,'D5'!$BJ$11:$BJ$4860,BF$7,'D5'!$BP$11:$BP$4860,"taip")</f>
        <v>0</v>
      </c>
      <c r="BG16" s="222">
        <f>SUMIFS('D5'!$AG$11:$AG$4860,'D5'!$B$11:$B$4860,'A2'!$D16,'D5'!$BJ$11:$BJ$4860,BG$7,'D5'!$BP$11:$BP$4860,"taip")</f>
        <v>0</v>
      </c>
      <c r="BH16" s="222">
        <f>SUMIFS('D5'!$AG$11:$AG$4860,'D5'!$B$11:$B$4860,'A2'!$D16,'D5'!$BJ$11:$BJ$4860,BH$7,'D5'!$BP$11:$BP$4860,"taip")</f>
        <v>0</v>
      </c>
      <c r="BI16" s="222">
        <f>SUMIFS('D5'!$AG$11:$AG$4860,'D5'!$B$11:$B$4860,'A2'!$D16,'D5'!$BJ$11:$BJ$4860,BI$7,'D5'!$BP$11:$BP$4860,"taip")</f>
        <v>0</v>
      </c>
      <c r="BJ16" s="222">
        <f>SUMIFS('D5'!$AG$11:$AG$4860,'D5'!$B$11:$B$4860,'A2'!$D16,'D5'!$BJ$11:$BJ$4860,BJ$7,'D5'!$BP$11:$BP$4860,"taip")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COUNTIFS('D5'!$B$11:$B$4860,'A2'!$D16,'D5'!$BK$11:$BK$4860,'A2'!BS$7,'D5'!$BS$11:$BS$4860,"taip")</f>
        <v>0</v>
      </c>
      <c r="BT16" s="222">
        <f>COUNTIFS('D5'!$B$11:$B$4860,'A2'!$D16,'D5'!$BK$11:$BK$4860,'A2'!BT$7,'D5'!$BS$11:$BS$4860,"taip")</f>
        <v>0</v>
      </c>
      <c r="BU16" s="222">
        <f>COUNTIFS('D5'!$B$11:$B$4860,'A2'!$D16,'D5'!$BK$11:$BK$4860,'A2'!BU$7,'D5'!$BS$11:$BS$4860,"taip")</f>
        <v>0</v>
      </c>
      <c r="BV16" s="222">
        <f>COUNTIFS('D5'!$B$11:$B$4860,'A2'!$D16,'D5'!$BK$11:$BK$4860,'A2'!BV$7,'D5'!$BS$11:$BS$4860,"taip")</f>
        <v>0</v>
      </c>
      <c r="BW16" s="222">
        <f>COUNTIFS('D5'!$B$11:$B$4860,'A2'!$D16,'D5'!$BK$11:$BK$4860,'A2'!BW$7,'D5'!$BS$11:$BS$4860,"taip")</f>
        <v>0</v>
      </c>
      <c r="BX16" s="222">
        <f>COUNTIFS('D5'!$B$11:$B$4860,'A2'!$D16,'D5'!$BK$11:$BK$4860,'A2'!BX$7,'D5'!$BS$11:$BS$4860,"taip")</f>
        <v>0</v>
      </c>
      <c r="BY16" s="221">
        <f t="shared" si="44"/>
        <v>0</v>
      </c>
      <c r="BZ16" s="222">
        <f>SUMIFS('D5'!$AG$11:$AG$4860,'D5'!$B$11:$B$4860,'A2'!$D16,'D5'!$BK$11:$BK$4860,BZ$7,'D5'!$BS$11:$BS$4860,"taip")</f>
        <v>0</v>
      </c>
      <c r="CA16" s="222">
        <f>SUMIFS('D5'!$AG$11:$AG$4860,'D5'!$B$11:$B$4860,'A2'!$D16,'D5'!$BK$11:$BK$4860,CA$7,'D5'!$BS$11:$BS$4860,"taip")</f>
        <v>0</v>
      </c>
      <c r="CB16" s="222">
        <f>SUMIFS('D5'!$AG$11:$AG$4860,'D5'!$B$11:$B$4860,'A2'!$D16,'D5'!$BK$11:$BK$4860,CB$7,'D5'!$BS$11:$BS$4860,"taip")</f>
        <v>0</v>
      </c>
      <c r="CC16" s="222">
        <f>SUMIFS('D5'!$AG$11:$AG$4860,'D5'!$B$11:$B$4860,'A2'!$D16,'D5'!$BK$11:$BK$4860,CC$7,'D5'!$BS$11:$BS$4860,"taip")</f>
        <v>0</v>
      </c>
      <c r="CD16" s="222">
        <f>SUMIFS('D5'!$AG$11:$AG$4860,'D5'!$B$11:$B$4860,'A2'!$D16,'D5'!$BK$11:$BK$4860,CD$7,'D5'!$BS$11:$BS$4860,"taip")</f>
        <v>0</v>
      </c>
      <c r="CE16" s="222">
        <f>SUMIFS('D5'!$AG$11:$AG$4860,'D5'!$B$11:$B$4860,'A2'!$D16,'D5'!$BK$11:$BK$4860,CE$7,'D5'!$BS$11:$BS$4860,"taip")</f>
        <v>0</v>
      </c>
      <c r="CF16" s="220">
        <f t="shared" si="45"/>
        <v>0</v>
      </c>
      <c r="CG16" s="223">
        <f t="shared" si="59"/>
        <v>0</v>
      </c>
      <c r="CH16" s="223">
        <f t="shared" si="60"/>
        <v>0</v>
      </c>
      <c r="CI16" s="223">
        <f t="shared" si="61"/>
        <v>0</v>
      </c>
      <c r="CJ16" s="223">
        <f t="shared" si="62"/>
        <v>0</v>
      </c>
      <c r="CK16" s="223">
        <f t="shared" si="63"/>
        <v>0</v>
      </c>
      <c r="CL16" s="223">
        <f t="shared" si="64"/>
        <v>0</v>
      </c>
    </row>
    <row r="17" spans="1:90" x14ac:dyDescent="0.3">
      <c r="A17" s="10" t="s">
        <v>36</v>
      </c>
      <c r="B17" s="197">
        <f>'VPS1'!C17</f>
        <v>0</v>
      </c>
      <c r="C17" s="213">
        <f>'VPS1'!D17</f>
        <v>0</v>
      </c>
      <c r="D17" s="54">
        <f>'VPS1'!J17</f>
        <v>0</v>
      </c>
      <c r="E17" s="54" t="str">
        <f>'VPS1'!L17</f>
        <v>EŽŪFKP</v>
      </c>
      <c r="F17" s="198">
        <f>'VPS1'!G17</f>
        <v>0</v>
      </c>
      <c r="G17" s="221">
        <f t="shared" si="32"/>
        <v>0</v>
      </c>
      <c r="H17" s="222">
        <f>COUNTIFS('D5'!$B$11:$B$4860,'A2'!$D17,'D5'!$BH$11:$BH$4860,'A2'!H$7,'D5'!$BN$11:$BN$4860,"taip")</f>
        <v>0</v>
      </c>
      <c r="I17" s="222">
        <f>COUNTIFS('D5'!$B$11:$B$4860,'A2'!$D17,'D5'!$BH$11:$BH$4860,'A2'!I$7,'D5'!$BN$11:$BN$4860,"taip")</f>
        <v>0</v>
      </c>
      <c r="J17" s="222">
        <f>COUNTIFS('D5'!$B$11:$B$4860,'A2'!$D17,'D5'!$BH$11:$BH$4860,'A2'!J$7,'D5'!$BN$11:$BN$4860,"taip")</f>
        <v>0</v>
      </c>
      <c r="K17" s="222">
        <f>COUNTIFS('D5'!$B$11:$B$4860,'A2'!$D17,'D5'!$BH$11:$BH$4860,'A2'!K$7,'D5'!$BN$11:$BN$4860,"taip")</f>
        <v>0</v>
      </c>
      <c r="L17" s="222">
        <f>COUNTIFS('D5'!$B$11:$B$4860,'A2'!$D17,'D5'!$BH$11:$BH$4860,'A2'!L$7,'D5'!$BN$11:$BN$4860,"taip")</f>
        <v>0</v>
      </c>
      <c r="M17" s="222">
        <f>COUNTIFS('D5'!$B$11:$B$4860,'A2'!$D17,'D5'!$BH$11:$BH$4860,'A2'!M$7,'D5'!$BN$11:$BN$4860,"taip")</f>
        <v>0</v>
      </c>
      <c r="N17" s="221">
        <f t="shared" si="33"/>
        <v>0</v>
      </c>
      <c r="O17" s="222">
        <f>SUMIFS('D5'!$L$11:$L$4860,'D5'!$B$11:$B$4860,'A2'!$D17,'D5'!$BH$11:$BH$4860,O$7,'D5'!$BN$11:$BN$4860,"taip")</f>
        <v>0</v>
      </c>
      <c r="P17" s="222">
        <f>SUMIFS('D5'!$L$11:$L$4860,'D5'!$B$11:$B$4860,'A2'!$D17,'D5'!$BH$11:$BH$4860,P$7,'D5'!$BN$11:$BN$4860,"taip")</f>
        <v>0</v>
      </c>
      <c r="Q17" s="222">
        <f>SUMIFS('D5'!$L$11:$L$4860,'D5'!$B$11:$B$4860,'A2'!$D17,'D5'!$BH$11:$BH$4860,Q$7,'D5'!$BN$11:$BN$4860,"taip")</f>
        <v>0</v>
      </c>
      <c r="R17" s="222">
        <f>SUMIFS('D5'!$L$11:$L$4860,'D5'!$B$11:$B$4860,'A2'!$D17,'D5'!$BH$11:$BH$4860,R$7,'D5'!$BN$11:$BN$4860,"taip")</f>
        <v>0</v>
      </c>
      <c r="S17" s="222">
        <f>SUMIFS('D5'!$L$11:$L$4860,'D5'!$B$11:$B$4860,'A2'!$D17,'D5'!$BH$11:$BH$4860,S$7,'D5'!$BN$11:$BN$4860,"taip")</f>
        <v>0</v>
      </c>
      <c r="T17" s="222">
        <f>SUMIFS('D5'!$L$11:$L$4860,'D5'!$B$11:$B$4860,'A2'!$D17,'D5'!$BH$11:$BH$4860,T$7,'D5'!$BN$11:$BN$4860,"taip")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COUNTIFS('D5'!$B$11:$B$4860,'A2'!$D17,'D5'!$BI$11:$BI$4860,'A2'!AC$7,'D5'!$BO$11:$BO$4860,"taip")</f>
        <v>0</v>
      </c>
      <c r="AD17" s="222">
        <f>COUNTIFS('D5'!$B$11:$B$4860,'A2'!$D17,'D5'!$BI$11:$BI$4860,'A2'!AD$7,'D5'!$BO$11:$BO$4860,"taip")</f>
        <v>0</v>
      </c>
      <c r="AE17" s="222">
        <f>COUNTIFS('D5'!$B$11:$B$4860,'A2'!$D17,'D5'!$BI$11:$BI$4860,'A2'!AE$7,'D5'!$BO$11:$BO$4860,"taip")</f>
        <v>0</v>
      </c>
      <c r="AF17" s="222">
        <f>COUNTIFS('D5'!$B$11:$B$4860,'A2'!$D17,'D5'!$BI$11:$BI$4860,'A2'!AF$7,'D5'!$BO$11:$BO$4860,"taip")</f>
        <v>0</v>
      </c>
      <c r="AG17" s="222">
        <f>COUNTIFS('D5'!$B$11:$B$4860,'A2'!$D17,'D5'!$BI$11:$BI$4860,'A2'!AG$7,'D5'!$BO$11:$BO$4860,"taip")</f>
        <v>0</v>
      </c>
      <c r="AH17" s="222">
        <f>COUNTIFS('D5'!$B$11:$B$4860,'A2'!$D17,'D5'!$BI$11:$BI$4860,'A2'!AH$7,'D5'!$BO$11:$BO$4860,"taip")</f>
        <v>0</v>
      </c>
      <c r="AI17" s="221">
        <f t="shared" si="36"/>
        <v>0</v>
      </c>
      <c r="AJ17" s="222">
        <f>SUMIFS('D5'!$AG$11:$AG$4860,'D5'!$B$11:$B$4860,'A2'!$D17,'D5'!$BI$11:$BI$4860,AJ$7,'D5'!$BO$11:$BO$4860,"taip")</f>
        <v>0</v>
      </c>
      <c r="AK17" s="222">
        <f>SUMIFS('D5'!$AG$11:$AG$4860,'D5'!$B$11:$B$4860,'A2'!$D17,'D5'!$BI$11:$BI$4860,AK$7,'D5'!$BO$11:$BO$4860,"taip")</f>
        <v>0</v>
      </c>
      <c r="AL17" s="222">
        <f>SUMIFS('D5'!$AG$11:$AG$4860,'D5'!$B$11:$B$4860,'A2'!$D17,'D5'!$BI$11:$BI$4860,AL$7,'D5'!$BO$11:$BO$4860,"taip")</f>
        <v>0</v>
      </c>
      <c r="AM17" s="222">
        <f>SUMIFS('D5'!$AG$11:$AG$4860,'D5'!$B$11:$B$4860,'A2'!$D17,'D5'!$BI$11:$BI$4860,AM$7,'D5'!$BO$11:$BO$4860,"taip")</f>
        <v>0</v>
      </c>
      <c r="AN17" s="222">
        <f>SUMIFS('D5'!$AG$11:$AG$4860,'D5'!$B$11:$B$4860,'A2'!$D17,'D5'!$BI$11:$BI$4860,AN$7,'D5'!$BO$11:$BO$4860,"taip")</f>
        <v>0</v>
      </c>
      <c r="AO17" s="222">
        <f>SUMIFS('D5'!$AG$11:$AG$4860,'D5'!$B$11:$B$4860,'A2'!$D17,'D5'!$BI$11:$BI$4860,AO$7,'D5'!$BO$11:$BO$4860,"taip")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COUNTIFS('D5'!$B$11:$B$4860,'A2'!$D17,'D5'!$BJ$11:$BJ$4860,'A2'!AX$7,'D5'!$BP$11:$BP$4860,"taip")</f>
        <v>0</v>
      </c>
      <c r="AY17" s="222">
        <f>COUNTIFS('D5'!$B$11:$B$4860,'A2'!$D17,'D5'!$BJ$11:$BJ$4860,'A2'!AY$7,'D5'!$BP$11:$BP$4860,"taip")</f>
        <v>0</v>
      </c>
      <c r="AZ17" s="222">
        <f>COUNTIFS('D5'!$B$11:$B$4860,'A2'!$D17,'D5'!$BJ$11:$BJ$4860,'A2'!AZ$7,'D5'!$BP$11:$BP$4860,"taip")</f>
        <v>0</v>
      </c>
      <c r="BA17" s="222">
        <f>COUNTIFS('D5'!$B$11:$B$4860,'A2'!$D17,'D5'!$BJ$11:$BJ$4860,'A2'!BA$7,'D5'!$BP$11:$BP$4860,"taip")</f>
        <v>0</v>
      </c>
      <c r="BB17" s="222">
        <f>COUNTIFS('D5'!$B$11:$B$4860,'A2'!$D17,'D5'!$BJ$11:$BJ$4860,'A2'!BB$7,'D5'!$BP$11:$BP$4860,"taip")</f>
        <v>0</v>
      </c>
      <c r="BC17" s="222">
        <f>COUNTIFS('D5'!$B$11:$B$4860,'A2'!$D17,'D5'!$BJ$11:$BJ$4860,'A2'!BC$7,'D5'!$BP$11:$BP$4860,"taip")</f>
        <v>0</v>
      </c>
      <c r="BD17" s="221">
        <f t="shared" si="40"/>
        <v>0</v>
      </c>
      <c r="BE17" s="222">
        <f>SUMIFS('D5'!$AG$11:$AG$4860,'D5'!$B$11:$B$4860,'A2'!$D17,'D5'!$BJ$11:$BJ$4860,BE$7,'D5'!$BP$11:$BP$4860,"taip")</f>
        <v>0</v>
      </c>
      <c r="BF17" s="222">
        <f>SUMIFS('D5'!$AG$11:$AG$4860,'D5'!$B$11:$B$4860,'A2'!$D17,'D5'!$BJ$11:$BJ$4860,BF$7,'D5'!$BP$11:$BP$4860,"taip")</f>
        <v>0</v>
      </c>
      <c r="BG17" s="222">
        <f>SUMIFS('D5'!$AG$11:$AG$4860,'D5'!$B$11:$B$4860,'A2'!$D17,'D5'!$BJ$11:$BJ$4860,BG$7,'D5'!$BP$11:$BP$4860,"taip")</f>
        <v>0</v>
      </c>
      <c r="BH17" s="222">
        <f>SUMIFS('D5'!$AG$11:$AG$4860,'D5'!$B$11:$B$4860,'A2'!$D17,'D5'!$BJ$11:$BJ$4860,BH$7,'D5'!$BP$11:$BP$4860,"taip")</f>
        <v>0</v>
      </c>
      <c r="BI17" s="222">
        <f>SUMIFS('D5'!$AG$11:$AG$4860,'D5'!$B$11:$B$4860,'A2'!$D17,'D5'!$BJ$11:$BJ$4860,BI$7,'D5'!$BP$11:$BP$4860,"taip")</f>
        <v>0</v>
      </c>
      <c r="BJ17" s="222">
        <f>SUMIFS('D5'!$AG$11:$AG$4860,'D5'!$B$11:$B$4860,'A2'!$D17,'D5'!$BJ$11:$BJ$4860,BJ$7,'D5'!$BP$11:$BP$4860,"taip")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COUNTIFS('D5'!$B$11:$B$4860,'A2'!$D17,'D5'!$BK$11:$BK$4860,'A2'!BS$7,'D5'!$BS$11:$BS$4860,"taip")</f>
        <v>0</v>
      </c>
      <c r="BT17" s="222">
        <f>COUNTIFS('D5'!$B$11:$B$4860,'A2'!$D17,'D5'!$BK$11:$BK$4860,'A2'!BT$7,'D5'!$BS$11:$BS$4860,"taip")</f>
        <v>0</v>
      </c>
      <c r="BU17" s="222">
        <f>COUNTIFS('D5'!$B$11:$B$4860,'A2'!$D17,'D5'!$BK$11:$BK$4860,'A2'!BU$7,'D5'!$BS$11:$BS$4860,"taip")</f>
        <v>0</v>
      </c>
      <c r="BV17" s="222">
        <f>COUNTIFS('D5'!$B$11:$B$4860,'A2'!$D17,'D5'!$BK$11:$BK$4860,'A2'!BV$7,'D5'!$BS$11:$BS$4860,"taip")</f>
        <v>0</v>
      </c>
      <c r="BW17" s="222">
        <f>COUNTIFS('D5'!$B$11:$B$4860,'A2'!$D17,'D5'!$BK$11:$BK$4860,'A2'!BW$7,'D5'!$BS$11:$BS$4860,"taip")</f>
        <v>0</v>
      </c>
      <c r="BX17" s="222">
        <f>COUNTIFS('D5'!$B$11:$B$4860,'A2'!$D17,'D5'!$BK$11:$BK$4860,'A2'!BX$7,'D5'!$BS$11:$BS$4860,"taip")</f>
        <v>0</v>
      </c>
      <c r="BY17" s="221">
        <f t="shared" si="44"/>
        <v>0</v>
      </c>
      <c r="BZ17" s="222">
        <f>SUMIFS('D5'!$AG$11:$AG$4860,'D5'!$B$11:$B$4860,'A2'!$D17,'D5'!$BK$11:$BK$4860,BZ$7,'D5'!$BS$11:$BS$4860,"taip")</f>
        <v>0</v>
      </c>
      <c r="CA17" s="222">
        <f>SUMIFS('D5'!$AG$11:$AG$4860,'D5'!$B$11:$B$4860,'A2'!$D17,'D5'!$BK$11:$BK$4860,CA$7,'D5'!$BS$11:$BS$4860,"taip")</f>
        <v>0</v>
      </c>
      <c r="CB17" s="222">
        <f>SUMIFS('D5'!$AG$11:$AG$4860,'D5'!$B$11:$B$4860,'A2'!$D17,'D5'!$BK$11:$BK$4860,CB$7,'D5'!$BS$11:$BS$4860,"taip")</f>
        <v>0</v>
      </c>
      <c r="CC17" s="222">
        <f>SUMIFS('D5'!$AG$11:$AG$4860,'D5'!$B$11:$B$4860,'A2'!$D17,'D5'!$BK$11:$BK$4860,CC$7,'D5'!$BS$11:$BS$4860,"taip")</f>
        <v>0</v>
      </c>
      <c r="CD17" s="222">
        <f>SUMIFS('D5'!$AG$11:$AG$4860,'D5'!$B$11:$B$4860,'A2'!$D17,'D5'!$BK$11:$BK$4860,CD$7,'D5'!$BS$11:$BS$4860,"taip")</f>
        <v>0</v>
      </c>
      <c r="CE17" s="222">
        <f>SUMIFS('D5'!$AG$11:$AG$4860,'D5'!$B$11:$B$4860,'A2'!$D17,'D5'!$BK$11:$BK$4860,CE$7,'D5'!$BS$11:$BS$4860,"taip")</f>
        <v>0</v>
      </c>
      <c r="CF17" s="220">
        <f t="shared" si="45"/>
        <v>0</v>
      </c>
      <c r="CG17" s="223">
        <f t="shared" si="59"/>
        <v>0</v>
      </c>
      <c r="CH17" s="223">
        <f t="shared" si="60"/>
        <v>0</v>
      </c>
      <c r="CI17" s="223">
        <f t="shared" si="61"/>
        <v>0</v>
      </c>
      <c r="CJ17" s="223">
        <f t="shared" si="62"/>
        <v>0</v>
      </c>
      <c r="CK17" s="223">
        <f t="shared" si="63"/>
        <v>0</v>
      </c>
      <c r="CL17" s="223">
        <f t="shared" si="64"/>
        <v>0</v>
      </c>
    </row>
    <row r="18" spans="1:90" x14ac:dyDescent="0.3">
      <c r="A18" s="10" t="s">
        <v>37</v>
      </c>
      <c r="B18" s="197">
        <f>'VPS1'!C18</f>
        <v>0</v>
      </c>
      <c r="C18" s="213">
        <f>'VPS1'!D18</f>
        <v>0</v>
      </c>
      <c r="D18" s="54">
        <f>'VPS1'!J18</f>
        <v>0</v>
      </c>
      <c r="E18" s="54" t="str">
        <f>'VPS1'!L18</f>
        <v>EŽŪFKP</v>
      </c>
      <c r="F18" s="198">
        <f>'VPS1'!G18</f>
        <v>0</v>
      </c>
      <c r="G18" s="221">
        <f t="shared" si="32"/>
        <v>0</v>
      </c>
      <c r="H18" s="222">
        <f>COUNTIFS('D5'!$B$11:$B$4860,'A2'!$D18,'D5'!$BH$11:$BH$4860,'A2'!H$7,'D5'!$BN$11:$BN$4860,"taip")</f>
        <v>0</v>
      </c>
      <c r="I18" s="222">
        <f>COUNTIFS('D5'!$B$11:$B$4860,'A2'!$D18,'D5'!$BH$11:$BH$4860,'A2'!I$7,'D5'!$BN$11:$BN$4860,"taip")</f>
        <v>0</v>
      </c>
      <c r="J18" s="222">
        <f>COUNTIFS('D5'!$B$11:$B$4860,'A2'!$D18,'D5'!$BH$11:$BH$4860,'A2'!J$7,'D5'!$BN$11:$BN$4860,"taip")</f>
        <v>0</v>
      </c>
      <c r="K18" s="222">
        <f>COUNTIFS('D5'!$B$11:$B$4860,'A2'!$D18,'D5'!$BH$11:$BH$4860,'A2'!K$7,'D5'!$BN$11:$BN$4860,"taip")</f>
        <v>0</v>
      </c>
      <c r="L18" s="222">
        <f>COUNTIFS('D5'!$B$11:$B$4860,'A2'!$D18,'D5'!$BH$11:$BH$4860,'A2'!L$7,'D5'!$BN$11:$BN$4860,"taip")</f>
        <v>0</v>
      </c>
      <c r="M18" s="222">
        <f>COUNTIFS('D5'!$B$11:$B$4860,'A2'!$D18,'D5'!$BH$11:$BH$4860,'A2'!M$7,'D5'!$BN$11:$BN$4860,"taip")</f>
        <v>0</v>
      </c>
      <c r="N18" s="221">
        <f t="shared" si="33"/>
        <v>0</v>
      </c>
      <c r="O18" s="222">
        <f>SUMIFS('D5'!$L$11:$L$4860,'D5'!$B$11:$B$4860,'A2'!$D18,'D5'!$BH$11:$BH$4860,O$7,'D5'!$BN$11:$BN$4860,"taip")</f>
        <v>0</v>
      </c>
      <c r="P18" s="222">
        <f>SUMIFS('D5'!$L$11:$L$4860,'D5'!$B$11:$B$4860,'A2'!$D18,'D5'!$BH$11:$BH$4860,P$7,'D5'!$BN$11:$BN$4860,"taip")</f>
        <v>0</v>
      </c>
      <c r="Q18" s="222">
        <f>SUMIFS('D5'!$L$11:$L$4860,'D5'!$B$11:$B$4860,'A2'!$D18,'D5'!$BH$11:$BH$4860,Q$7,'D5'!$BN$11:$BN$4860,"taip")</f>
        <v>0</v>
      </c>
      <c r="R18" s="222">
        <f>SUMIFS('D5'!$L$11:$L$4860,'D5'!$B$11:$B$4860,'A2'!$D18,'D5'!$BH$11:$BH$4860,R$7,'D5'!$BN$11:$BN$4860,"taip")</f>
        <v>0</v>
      </c>
      <c r="S18" s="222">
        <f>SUMIFS('D5'!$L$11:$L$4860,'D5'!$B$11:$B$4860,'A2'!$D18,'D5'!$BH$11:$BH$4860,S$7,'D5'!$BN$11:$BN$4860,"taip")</f>
        <v>0</v>
      </c>
      <c r="T18" s="222">
        <f>SUMIFS('D5'!$L$11:$L$4860,'D5'!$B$11:$B$4860,'A2'!$D18,'D5'!$BH$11:$BH$4860,T$7,'D5'!$BN$11:$BN$4860,"taip")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COUNTIFS('D5'!$B$11:$B$4860,'A2'!$D18,'D5'!$BI$11:$BI$4860,'A2'!AC$7,'D5'!$BO$11:$BO$4860,"taip")</f>
        <v>0</v>
      </c>
      <c r="AD18" s="222">
        <f>COUNTIFS('D5'!$B$11:$B$4860,'A2'!$D18,'D5'!$BI$11:$BI$4860,'A2'!AD$7,'D5'!$BO$11:$BO$4860,"taip")</f>
        <v>0</v>
      </c>
      <c r="AE18" s="222">
        <f>COUNTIFS('D5'!$B$11:$B$4860,'A2'!$D18,'D5'!$BI$11:$BI$4860,'A2'!AE$7,'D5'!$BO$11:$BO$4860,"taip")</f>
        <v>0</v>
      </c>
      <c r="AF18" s="222">
        <f>COUNTIFS('D5'!$B$11:$B$4860,'A2'!$D18,'D5'!$BI$11:$BI$4860,'A2'!AF$7,'D5'!$BO$11:$BO$4860,"taip")</f>
        <v>0</v>
      </c>
      <c r="AG18" s="222">
        <f>COUNTIFS('D5'!$B$11:$B$4860,'A2'!$D18,'D5'!$BI$11:$BI$4860,'A2'!AG$7,'D5'!$BO$11:$BO$4860,"taip")</f>
        <v>0</v>
      </c>
      <c r="AH18" s="222">
        <f>COUNTIFS('D5'!$B$11:$B$4860,'A2'!$D18,'D5'!$BI$11:$BI$4860,'A2'!AH$7,'D5'!$BO$11:$BO$4860,"taip")</f>
        <v>0</v>
      </c>
      <c r="AI18" s="221">
        <f t="shared" si="36"/>
        <v>0</v>
      </c>
      <c r="AJ18" s="222">
        <f>SUMIFS('D5'!$AG$11:$AG$4860,'D5'!$B$11:$B$4860,'A2'!$D18,'D5'!$BI$11:$BI$4860,AJ$7,'D5'!$BO$11:$BO$4860,"taip")</f>
        <v>0</v>
      </c>
      <c r="AK18" s="222">
        <f>SUMIFS('D5'!$AG$11:$AG$4860,'D5'!$B$11:$B$4860,'A2'!$D18,'D5'!$BI$11:$BI$4860,AK$7,'D5'!$BO$11:$BO$4860,"taip")</f>
        <v>0</v>
      </c>
      <c r="AL18" s="222">
        <f>SUMIFS('D5'!$AG$11:$AG$4860,'D5'!$B$11:$B$4860,'A2'!$D18,'D5'!$BI$11:$BI$4860,AL$7,'D5'!$BO$11:$BO$4860,"taip")</f>
        <v>0</v>
      </c>
      <c r="AM18" s="222">
        <f>SUMIFS('D5'!$AG$11:$AG$4860,'D5'!$B$11:$B$4860,'A2'!$D18,'D5'!$BI$11:$BI$4860,AM$7,'D5'!$BO$11:$BO$4860,"taip")</f>
        <v>0</v>
      </c>
      <c r="AN18" s="222">
        <f>SUMIFS('D5'!$AG$11:$AG$4860,'D5'!$B$11:$B$4860,'A2'!$D18,'D5'!$BI$11:$BI$4860,AN$7,'D5'!$BO$11:$BO$4860,"taip")</f>
        <v>0</v>
      </c>
      <c r="AO18" s="222">
        <f>SUMIFS('D5'!$AG$11:$AG$4860,'D5'!$B$11:$B$4860,'A2'!$D18,'D5'!$BI$11:$BI$4860,AO$7,'D5'!$BO$11:$BO$4860,"taip")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COUNTIFS('D5'!$B$11:$B$4860,'A2'!$D18,'D5'!$BJ$11:$BJ$4860,'A2'!AX$7,'D5'!$BP$11:$BP$4860,"taip")</f>
        <v>0</v>
      </c>
      <c r="AY18" s="222">
        <f>COUNTIFS('D5'!$B$11:$B$4860,'A2'!$D18,'D5'!$BJ$11:$BJ$4860,'A2'!AY$7,'D5'!$BP$11:$BP$4860,"taip")</f>
        <v>0</v>
      </c>
      <c r="AZ18" s="222">
        <f>COUNTIFS('D5'!$B$11:$B$4860,'A2'!$D18,'D5'!$BJ$11:$BJ$4860,'A2'!AZ$7,'D5'!$BP$11:$BP$4860,"taip")</f>
        <v>0</v>
      </c>
      <c r="BA18" s="222">
        <f>COUNTIFS('D5'!$B$11:$B$4860,'A2'!$D18,'D5'!$BJ$11:$BJ$4860,'A2'!BA$7,'D5'!$BP$11:$BP$4860,"taip")</f>
        <v>0</v>
      </c>
      <c r="BB18" s="222">
        <f>COUNTIFS('D5'!$B$11:$B$4860,'A2'!$D18,'D5'!$BJ$11:$BJ$4860,'A2'!BB$7,'D5'!$BP$11:$BP$4860,"taip")</f>
        <v>0</v>
      </c>
      <c r="BC18" s="222">
        <f>COUNTIFS('D5'!$B$11:$B$4860,'A2'!$D18,'D5'!$BJ$11:$BJ$4860,'A2'!BC$7,'D5'!$BP$11:$BP$4860,"taip")</f>
        <v>0</v>
      </c>
      <c r="BD18" s="221">
        <f t="shared" si="40"/>
        <v>0</v>
      </c>
      <c r="BE18" s="222">
        <f>SUMIFS('D5'!$AG$11:$AG$4860,'D5'!$B$11:$B$4860,'A2'!$D18,'D5'!$BJ$11:$BJ$4860,BE$7,'D5'!$BP$11:$BP$4860,"taip")</f>
        <v>0</v>
      </c>
      <c r="BF18" s="222">
        <f>SUMIFS('D5'!$AG$11:$AG$4860,'D5'!$B$11:$B$4860,'A2'!$D18,'D5'!$BJ$11:$BJ$4860,BF$7,'D5'!$BP$11:$BP$4860,"taip")</f>
        <v>0</v>
      </c>
      <c r="BG18" s="222">
        <f>SUMIFS('D5'!$AG$11:$AG$4860,'D5'!$B$11:$B$4860,'A2'!$D18,'D5'!$BJ$11:$BJ$4860,BG$7,'D5'!$BP$11:$BP$4860,"taip")</f>
        <v>0</v>
      </c>
      <c r="BH18" s="222">
        <f>SUMIFS('D5'!$AG$11:$AG$4860,'D5'!$B$11:$B$4860,'A2'!$D18,'D5'!$BJ$11:$BJ$4860,BH$7,'D5'!$BP$11:$BP$4860,"taip")</f>
        <v>0</v>
      </c>
      <c r="BI18" s="222">
        <f>SUMIFS('D5'!$AG$11:$AG$4860,'D5'!$B$11:$B$4860,'A2'!$D18,'D5'!$BJ$11:$BJ$4860,BI$7,'D5'!$BP$11:$BP$4860,"taip")</f>
        <v>0</v>
      </c>
      <c r="BJ18" s="222">
        <f>SUMIFS('D5'!$AG$11:$AG$4860,'D5'!$B$11:$B$4860,'A2'!$D18,'D5'!$BJ$11:$BJ$4860,BJ$7,'D5'!$BP$11:$BP$4860,"taip")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COUNTIFS('D5'!$B$11:$B$4860,'A2'!$D18,'D5'!$BK$11:$BK$4860,'A2'!BS$7,'D5'!$BS$11:$BS$4860,"taip")</f>
        <v>0</v>
      </c>
      <c r="BT18" s="222">
        <f>COUNTIFS('D5'!$B$11:$B$4860,'A2'!$D18,'D5'!$BK$11:$BK$4860,'A2'!BT$7,'D5'!$BS$11:$BS$4860,"taip")</f>
        <v>0</v>
      </c>
      <c r="BU18" s="222">
        <f>COUNTIFS('D5'!$B$11:$B$4860,'A2'!$D18,'D5'!$BK$11:$BK$4860,'A2'!BU$7,'D5'!$BS$11:$BS$4860,"taip")</f>
        <v>0</v>
      </c>
      <c r="BV18" s="222">
        <f>COUNTIFS('D5'!$B$11:$B$4860,'A2'!$D18,'D5'!$BK$11:$BK$4860,'A2'!BV$7,'D5'!$BS$11:$BS$4860,"taip")</f>
        <v>0</v>
      </c>
      <c r="BW18" s="222">
        <f>COUNTIFS('D5'!$B$11:$B$4860,'A2'!$D18,'D5'!$BK$11:$BK$4860,'A2'!BW$7,'D5'!$BS$11:$BS$4860,"taip")</f>
        <v>0</v>
      </c>
      <c r="BX18" s="222">
        <f>COUNTIFS('D5'!$B$11:$B$4860,'A2'!$D18,'D5'!$BK$11:$BK$4860,'A2'!BX$7,'D5'!$BS$11:$BS$4860,"taip")</f>
        <v>0</v>
      </c>
      <c r="BY18" s="221">
        <f t="shared" si="44"/>
        <v>0</v>
      </c>
      <c r="BZ18" s="222">
        <f>SUMIFS('D5'!$AG$11:$AG$4860,'D5'!$B$11:$B$4860,'A2'!$D18,'D5'!$BK$11:$BK$4860,BZ$7,'D5'!$BS$11:$BS$4860,"taip")</f>
        <v>0</v>
      </c>
      <c r="CA18" s="222">
        <f>SUMIFS('D5'!$AG$11:$AG$4860,'D5'!$B$11:$B$4860,'A2'!$D18,'D5'!$BK$11:$BK$4860,CA$7,'D5'!$BS$11:$BS$4860,"taip")</f>
        <v>0</v>
      </c>
      <c r="CB18" s="222">
        <f>SUMIFS('D5'!$AG$11:$AG$4860,'D5'!$B$11:$B$4860,'A2'!$D18,'D5'!$BK$11:$BK$4860,CB$7,'D5'!$BS$11:$BS$4860,"taip")</f>
        <v>0</v>
      </c>
      <c r="CC18" s="222">
        <f>SUMIFS('D5'!$AG$11:$AG$4860,'D5'!$B$11:$B$4860,'A2'!$D18,'D5'!$BK$11:$BK$4860,CC$7,'D5'!$BS$11:$BS$4860,"taip")</f>
        <v>0</v>
      </c>
      <c r="CD18" s="222">
        <f>SUMIFS('D5'!$AG$11:$AG$4860,'D5'!$B$11:$B$4860,'A2'!$D18,'D5'!$BK$11:$BK$4860,CD$7,'D5'!$BS$11:$BS$4860,"taip")</f>
        <v>0</v>
      </c>
      <c r="CE18" s="222">
        <f>SUMIFS('D5'!$AG$11:$AG$4860,'D5'!$B$11:$B$4860,'A2'!$D18,'D5'!$BK$11:$BK$4860,CE$7,'D5'!$BS$11:$BS$4860,"taip")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3">
      <c r="A19" s="10" t="s">
        <v>38</v>
      </c>
      <c r="B19" s="197">
        <f>'VPS1'!C19</f>
        <v>0</v>
      </c>
      <c r="C19" s="213">
        <f>'VPS1'!D19</f>
        <v>0</v>
      </c>
      <c r="D19" s="54">
        <f>'VPS1'!J19</f>
        <v>0</v>
      </c>
      <c r="E19" s="54" t="str">
        <f>'VPS1'!L19</f>
        <v>EŽŪFKP</v>
      </c>
      <c r="F19" s="198">
        <f>'VPS1'!G19</f>
        <v>0</v>
      </c>
      <c r="G19" s="221">
        <f t="shared" si="32"/>
        <v>0</v>
      </c>
      <c r="H19" s="222">
        <f>COUNTIFS('D5'!$B$11:$B$4860,'A2'!$D19,'D5'!$BH$11:$BH$4860,'A2'!H$7,'D5'!$BN$11:$BN$4860,"taip")</f>
        <v>0</v>
      </c>
      <c r="I19" s="222">
        <f>COUNTIFS('D5'!$B$11:$B$4860,'A2'!$D19,'D5'!$BH$11:$BH$4860,'A2'!I$7,'D5'!$BN$11:$BN$4860,"taip")</f>
        <v>0</v>
      </c>
      <c r="J19" s="222">
        <f>COUNTIFS('D5'!$B$11:$B$4860,'A2'!$D19,'D5'!$BH$11:$BH$4860,'A2'!J$7,'D5'!$BN$11:$BN$4860,"taip")</f>
        <v>0</v>
      </c>
      <c r="K19" s="222">
        <f>COUNTIFS('D5'!$B$11:$B$4860,'A2'!$D19,'D5'!$BH$11:$BH$4860,'A2'!K$7,'D5'!$BN$11:$BN$4860,"taip")</f>
        <v>0</v>
      </c>
      <c r="L19" s="222">
        <f>COUNTIFS('D5'!$B$11:$B$4860,'A2'!$D19,'D5'!$BH$11:$BH$4860,'A2'!L$7,'D5'!$BN$11:$BN$4860,"taip")</f>
        <v>0</v>
      </c>
      <c r="M19" s="222">
        <f>COUNTIFS('D5'!$B$11:$B$4860,'A2'!$D19,'D5'!$BH$11:$BH$4860,'A2'!M$7,'D5'!$BN$11:$BN$4860,"taip")</f>
        <v>0</v>
      </c>
      <c r="N19" s="221">
        <f t="shared" si="33"/>
        <v>0</v>
      </c>
      <c r="O19" s="222">
        <f>SUMIFS('D5'!$L$11:$L$4860,'D5'!$B$11:$B$4860,'A2'!$D19,'D5'!$BH$11:$BH$4860,O$7,'D5'!$BN$11:$BN$4860,"taip")</f>
        <v>0</v>
      </c>
      <c r="P19" s="222">
        <f>SUMIFS('D5'!$L$11:$L$4860,'D5'!$B$11:$B$4860,'A2'!$D19,'D5'!$BH$11:$BH$4860,P$7,'D5'!$BN$11:$BN$4860,"taip")</f>
        <v>0</v>
      </c>
      <c r="Q19" s="222">
        <f>SUMIFS('D5'!$L$11:$L$4860,'D5'!$B$11:$B$4860,'A2'!$D19,'D5'!$BH$11:$BH$4860,Q$7,'D5'!$BN$11:$BN$4860,"taip")</f>
        <v>0</v>
      </c>
      <c r="R19" s="222">
        <f>SUMIFS('D5'!$L$11:$L$4860,'D5'!$B$11:$B$4860,'A2'!$D19,'D5'!$BH$11:$BH$4860,R$7,'D5'!$BN$11:$BN$4860,"taip")</f>
        <v>0</v>
      </c>
      <c r="S19" s="222">
        <f>SUMIFS('D5'!$L$11:$L$4860,'D5'!$B$11:$B$4860,'A2'!$D19,'D5'!$BH$11:$BH$4860,S$7,'D5'!$BN$11:$BN$4860,"taip")</f>
        <v>0</v>
      </c>
      <c r="T19" s="222">
        <f>SUMIFS('D5'!$L$11:$L$4860,'D5'!$B$11:$B$4860,'A2'!$D19,'D5'!$BH$11:$BH$4860,T$7,'D5'!$BN$11:$BN$4860,"taip")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COUNTIFS('D5'!$B$11:$B$4860,'A2'!$D19,'D5'!$BI$11:$BI$4860,'A2'!AC$7,'D5'!$BO$11:$BO$4860,"taip")</f>
        <v>0</v>
      </c>
      <c r="AD19" s="222">
        <f>COUNTIFS('D5'!$B$11:$B$4860,'A2'!$D19,'D5'!$BI$11:$BI$4860,'A2'!AD$7,'D5'!$BO$11:$BO$4860,"taip")</f>
        <v>0</v>
      </c>
      <c r="AE19" s="222">
        <f>COUNTIFS('D5'!$B$11:$B$4860,'A2'!$D19,'D5'!$BI$11:$BI$4860,'A2'!AE$7,'D5'!$BO$11:$BO$4860,"taip")</f>
        <v>0</v>
      </c>
      <c r="AF19" s="222">
        <f>COUNTIFS('D5'!$B$11:$B$4860,'A2'!$D19,'D5'!$BI$11:$BI$4860,'A2'!AF$7,'D5'!$BO$11:$BO$4860,"taip")</f>
        <v>0</v>
      </c>
      <c r="AG19" s="222">
        <f>COUNTIFS('D5'!$B$11:$B$4860,'A2'!$D19,'D5'!$BI$11:$BI$4860,'A2'!AG$7,'D5'!$BO$11:$BO$4860,"taip")</f>
        <v>0</v>
      </c>
      <c r="AH19" s="222">
        <f>COUNTIFS('D5'!$B$11:$B$4860,'A2'!$D19,'D5'!$BI$11:$BI$4860,'A2'!AH$7,'D5'!$BO$11:$BO$4860,"taip")</f>
        <v>0</v>
      </c>
      <c r="AI19" s="221">
        <f t="shared" si="36"/>
        <v>0</v>
      </c>
      <c r="AJ19" s="222">
        <f>SUMIFS('D5'!$AG$11:$AG$4860,'D5'!$B$11:$B$4860,'A2'!$D19,'D5'!$BI$11:$BI$4860,AJ$7,'D5'!$BO$11:$BO$4860,"taip")</f>
        <v>0</v>
      </c>
      <c r="AK19" s="222">
        <f>SUMIFS('D5'!$AG$11:$AG$4860,'D5'!$B$11:$B$4860,'A2'!$D19,'D5'!$BI$11:$BI$4860,AK$7,'D5'!$BO$11:$BO$4860,"taip")</f>
        <v>0</v>
      </c>
      <c r="AL19" s="222">
        <f>SUMIFS('D5'!$AG$11:$AG$4860,'D5'!$B$11:$B$4860,'A2'!$D19,'D5'!$BI$11:$BI$4860,AL$7,'D5'!$BO$11:$BO$4860,"taip")</f>
        <v>0</v>
      </c>
      <c r="AM19" s="222">
        <f>SUMIFS('D5'!$AG$11:$AG$4860,'D5'!$B$11:$B$4860,'A2'!$D19,'D5'!$BI$11:$BI$4860,AM$7,'D5'!$BO$11:$BO$4860,"taip")</f>
        <v>0</v>
      </c>
      <c r="AN19" s="222">
        <f>SUMIFS('D5'!$AG$11:$AG$4860,'D5'!$B$11:$B$4860,'A2'!$D19,'D5'!$BI$11:$BI$4860,AN$7,'D5'!$BO$11:$BO$4860,"taip")</f>
        <v>0</v>
      </c>
      <c r="AO19" s="222">
        <f>SUMIFS('D5'!$AG$11:$AG$4860,'D5'!$B$11:$B$4860,'A2'!$D19,'D5'!$BI$11:$BI$4860,AO$7,'D5'!$BO$11:$BO$4860,"taip")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COUNTIFS('D5'!$B$11:$B$4860,'A2'!$D19,'D5'!$BJ$11:$BJ$4860,'A2'!AX$7,'D5'!$BP$11:$BP$4860,"taip")</f>
        <v>0</v>
      </c>
      <c r="AY19" s="222">
        <f>COUNTIFS('D5'!$B$11:$B$4860,'A2'!$D19,'D5'!$BJ$11:$BJ$4860,'A2'!AY$7,'D5'!$BP$11:$BP$4860,"taip")</f>
        <v>0</v>
      </c>
      <c r="AZ19" s="222">
        <f>COUNTIFS('D5'!$B$11:$B$4860,'A2'!$D19,'D5'!$BJ$11:$BJ$4860,'A2'!AZ$7,'D5'!$BP$11:$BP$4860,"taip")</f>
        <v>0</v>
      </c>
      <c r="BA19" s="222">
        <f>COUNTIFS('D5'!$B$11:$B$4860,'A2'!$D19,'D5'!$BJ$11:$BJ$4860,'A2'!BA$7,'D5'!$BP$11:$BP$4860,"taip")</f>
        <v>0</v>
      </c>
      <c r="BB19" s="222">
        <f>COUNTIFS('D5'!$B$11:$B$4860,'A2'!$D19,'D5'!$BJ$11:$BJ$4860,'A2'!BB$7,'D5'!$BP$11:$BP$4860,"taip")</f>
        <v>0</v>
      </c>
      <c r="BC19" s="222">
        <f>COUNTIFS('D5'!$B$11:$B$4860,'A2'!$D19,'D5'!$BJ$11:$BJ$4860,'A2'!BC$7,'D5'!$BP$11:$BP$4860,"taip")</f>
        <v>0</v>
      </c>
      <c r="BD19" s="221">
        <f t="shared" si="40"/>
        <v>0</v>
      </c>
      <c r="BE19" s="222">
        <f>SUMIFS('D5'!$AG$11:$AG$4860,'D5'!$B$11:$B$4860,'A2'!$D19,'D5'!$BJ$11:$BJ$4860,BE$7,'D5'!$BP$11:$BP$4860,"taip")</f>
        <v>0</v>
      </c>
      <c r="BF19" s="222">
        <f>SUMIFS('D5'!$AG$11:$AG$4860,'D5'!$B$11:$B$4860,'A2'!$D19,'D5'!$BJ$11:$BJ$4860,BF$7,'D5'!$BP$11:$BP$4860,"taip")</f>
        <v>0</v>
      </c>
      <c r="BG19" s="222">
        <f>SUMIFS('D5'!$AG$11:$AG$4860,'D5'!$B$11:$B$4860,'A2'!$D19,'D5'!$BJ$11:$BJ$4860,BG$7,'D5'!$BP$11:$BP$4860,"taip")</f>
        <v>0</v>
      </c>
      <c r="BH19" s="222">
        <f>SUMIFS('D5'!$AG$11:$AG$4860,'D5'!$B$11:$B$4860,'A2'!$D19,'D5'!$BJ$11:$BJ$4860,BH$7,'D5'!$BP$11:$BP$4860,"taip")</f>
        <v>0</v>
      </c>
      <c r="BI19" s="222">
        <f>SUMIFS('D5'!$AG$11:$AG$4860,'D5'!$B$11:$B$4860,'A2'!$D19,'D5'!$BJ$11:$BJ$4860,BI$7,'D5'!$BP$11:$BP$4860,"taip")</f>
        <v>0</v>
      </c>
      <c r="BJ19" s="222">
        <f>SUMIFS('D5'!$AG$11:$AG$4860,'D5'!$B$11:$B$4860,'A2'!$D19,'D5'!$BJ$11:$BJ$4860,BJ$7,'D5'!$BP$11:$BP$4860,"taip")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COUNTIFS('D5'!$B$11:$B$4860,'A2'!$D19,'D5'!$BK$11:$BK$4860,'A2'!BS$7,'D5'!$BS$11:$BS$4860,"taip")</f>
        <v>0</v>
      </c>
      <c r="BT19" s="222">
        <f>COUNTIFS('D5'!$B$11:$B$4860,'A2'!$D19,'D5'!$BK$11:$BK$4860,'A2'!BT$7,'D5'!$BS$11:$BS$4860,"taip")</f>
        <v>0</v>
      </c>
      <c r="BU19" s="222">
        <f>COUNTIFS('D5'!$B$11:$B$4860,'A2'!$D19,'D5'!$BK$11:$BK$4860,'A2'!BU$7,'D5'!$BS$11:$BS$4860,"taip")</f>
        <v>0</v>
      </c>
      <c r="BV19" s="222">
        <f>COUNTIFS('D5'!$B$11:$B$4860,'A2'!$D19,'D5'!$BK$11:$BK$4860,'A2'!BV$7,'D5'!$BS$11:$BS$4860,"taip")</f>
        <v>0</v>
      </c>
      <c r="BW19" s="222">
        <f>COUNTIFS('D5'!$B$11:$B$4860,'A2'!$D19,'D5'!$BK$11:$BK$4860,'A2'!BW$7,'D5'!$BS$11:$BS$4860,"taip")</f>
        <v>0</v>
      </c>
      <c r="BX19" s="222">
        <f>COUNTIFS('D5'!$B$11:$B$4860,'A2'!$D19,'D5'!$BK$11:$BK$4860,'A2'!BX$7,'D5'!$BS$11:$BS$4860,"taip")</f>
        <v>0</v>
      </c>
      <c r="BY19" s="221">
        <f t="shared" si="44"/>
        <v>0</v>
      </c>
      <c r="BZ19" s="222">
        <f>SUMIFS('D5'!$AG$11:$AG$4860,'D5'!$B$11:$B$4860,'A2'!$D19,'D5'!$BK$11:$BK$4860,BZ$7,'D5'!$BS$11:$BS$4860,"taip")</f>
        <v>0</v>
      </c>
      <c r="CA19" s="222">
        <f>SUMIFS('D5'!$AG$11:$AG$4860,'D5'!$B$11:$B$4860,'A2'!$D19,'D5'!$BK$11:$BK$4860,CA$7,'D5'!$BS$11:$BS$4860,"taip")</f>
        <v>0</v>
      </c>
      <c r="CB19" s="222">
        <f>SUMIFS('D5'!$AG$11:$AG$4860,'D5'!$B$11:$B$4860,'A2'!$D19,'D5'!$BK$11:$BK$4860,CB$7,'D5'!$BS$11:$BS$4860,"taip")</f>
        <v>0</v>
      </c>
      <c r="CC19" s="222">
        <f>SUMIFS('D5'!$AG$11:$AG$4860,'D5'!$B$11:$B$4860,'A2'!$D19,'D5'!$BK$11:$BK$4860,CC$7,'D5'!$BS$11:$BS$4860,"taip")</f>
        <v>0</v>
      </c>
      <c r="CD19" s="222">
        <f>SUMIFS('D5'!$AG$11:$AG$4860,'D5'!$B$11:$B$4860,'A2'!$D19,'D5'!$BK$11:$BK$4860,CD$7,'D5'!$BS$11:$BS$4860,"taip")</f>
        <v>0</v>
      </c>
      <c r="CE19" s="222">
        <f>SUMIFS('D5'!$AG$11:$AG$4860,'D5'!$B$11:$B$4860,'A2'!$D19,'D5'!$BK$11:$BK$4860,CE$7,'D5'!$BS$11:$BS$4860,"taip")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3">
      <c r="A20" s="10" t="s">
        <v>39</v>
      </c>
      <c r="B20" s="197">
        <f>'VPS1'!C20</f>
        <v>0</v>
      </c>
      <c r="C20" s="213">
        <f>'VPS1'!D20</f>
        <v>0</v>
      </c>
      <c r="D20" s="54">
        <f>'VPS1'!J20</f>
        <v>0</v>
      </c>
      <c r="E20" s="54" t="str">
        <f>'VPS1'!L20</f>
        <v>EŽŪFKP</v>
      </c>
      <c r="F20" s="198">
        <f>'VPS1'!G20</f>
        <v>0</v>
      </c>
      <c r="G20" s="221">
        <f t="shared" si="32"/>
        <v>0</v>
      </c>
      <c r="H20" s="222">
        <f>COUNTIFS('D5'!$B$11:$B$4860,'A2'!$D20,'D5'!$BH$11:$BH$4860,'A2'!H$7,'D5'!$BN$11:$BN$4860,"taip")</f>
        <v>0</v>
      </c>
      <c r="I20" s="222">
        <f>COUNTIFS('D5'!$B$11:$B$4860,'A2'!$D20,'D5'!$BH$11:$BH$4860,'A2'!I$7,'D5'!$BN$11:$BN$4860,"taip")</f>
        <v>0</v>
      </c>
      <c r="J20" s="222">
        <f>COUNTIFS('D5'!$B$11:$B$4860,'A2'!$D20,'D5'!$BH$11:$BH$4860,'A2'!J$7,'D5'!$BN$11:$BN$4860,"taip")</f>
        <v>0</v>
      </c>
      <c r="K20" s="222">
        <f>COUNTIFS('D5'!$B$11:$B$4860,'A2'!$D20,'D5'!$BH$11:$BH$4860,'A2'!K$7,'D5'!$BN$11:$BN$4860,"taip")</f>
        <v>0</v>
      </c>
      <c r="L20" s="222">
        <f>COUNTIFS('D5'!$B$11:$B$4860,'A2'!$D20,'D5'!$BH$11:$BH$4860,'A2'!L$7,'D5'!$BN$11:$BN$4860,"taip")</f>
        <v>0</v>
      </c>
      <c r="M20" s="222">
        <f>COUNTIFS('D5'!$B$11:$B$4860,'A2'!$D20,'D5'!$BH$11:$BH$4860,'A2'!M$7,'D5'!$BN$11:$BN$4860,"taip")</f>
        <v>0</v>
      </c>
      <c r="N20" s="221">
        <f t="shared" si="33"/>
        <v>0</v>
      </c>
      <c r="O20" s="222">
        <f>SUMIFS('D5'!$L$11:$L$4860,'D5'!$B$11:$B$4860,'A2'!$D20,'D5'!$BH$11:$BH$4860,O$7,'D5'!$BN$11:$BN$4860,"taip")</f>
        <v>0</v>
      </c>
      <c r="P20" s="222">
        <f>SUMIFS('D5'!$L$11:$L$4860,'D5'!$B$11:$B$4860,'A2'!$D20,'D5'!$BH$11:$BH$4860,P$7,'D5'!$BN$11:$BN$4860,"taip")</f>
        <v>0</v>
      </c>
      <c r="Q20" s="222">
        <f>SUMIFS('D5'!$L$11:$L$4860,'D5'!$B$11:$B$4860,'A2'!$D20,'D5'!$BH$11:$BH$4860,Q$7,'D5'!$BN$11:$BN$4860,"taip")</f>
        <v>0</v>
      </c>
      <c r="R20" s="222">
        <f>SUMIFS('D5'!$L$11:$L$4860,'D5'!$B$11:$B$4860,'A2'!$D20,'D5'!$BH$11:$BH$4860,R$7,'D5'!$BN$11:$BN$4860,"taip")</f>
        <v>0</v>
      </c>
      <c r="S20" s="222">
        <f>SUMIFS('D5'!$L$11:$L$4860,'D5'!$B$11:$B$4860,'A2'!$D20,'D5'!$BH$11:$BH$4860,S$7,'D5'!$BN$11:$BN$4860,"taip")</f>
        <v>0</v>
      </c>
      <c r="T20" s="222">
        <f>SUMIFS('D5'!$L$11:$L$4860,'D5'!$B$11:$B$4860,'A2'!$D20,'D5'!$BH$11:$BH$4860,T$7,'D5'!$BN$11:$BN$4860,"taip")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COUNTIFS('D5'!$B$11:$B$4860,'A2'!$D20,'D5'!$BI$11:$BI$4860,'A2'!AC$7,'D5'!$BO$11:$BO$4860,"taip")</f>
        <v>0</v>
      </c>
      <c r="AD20" s="222">
        <f>COUNTIFS('D5'!$B$11:$B$4860,'A2'!$D20,'D5'!$BI$11:$BI$4860,'A2'!AD$7,'D5'!$BO$11:$BO$4860,"taip")</f>
        <v>0</v>
      </c>
      <c r="AE20" s="222">
        <f>COUNTIFS('D5'!$B$11:$B$4860,'A2'!$D20,'D5'!$BI$11:$BI$4860,'A2'!AE$7,'D5'!$BO$11:$BO$4860,"taip")</f>
        <v>0</v>
      </c>
      <c r="AF20" s="222">
        <f>COUNTIFS('D5'!$B$11:$B$4860,'A2'!$D20,'D5'!$BI$11:$BI$4860,'A2'!AF$7,'D5'!$BO$11:$BO$4860,"taip")</f>
        <v>0</v>
      </c>
      <c r="AG20" s="222">
        <f>COUNTIFS('D5'!$B$11:$B$4860,'A2'!$D20,'D5'!$BI$11:$BI$4860,'A2'!AG$7,'D5'!$BO$11:$BO$4860,"taip")</f>
        <v>0</v>
      </c>
      <c r="AH20" s="222">
        <f>COUNTIFS('D5'!$B$11:$B$4860,'A2'!$D20,'D5'!$BI$11:$BI$4860,'A2'!AH$7,'D5'!$BO$11:$BO$4860,"taip")</f>
        <v>0</v>
      </c>
      <c r="AI20" s="221">
        <f t="shared" si="36"/>
        <v>0</v>
      </c>
      <c r="AJ20" s="222">
        <f>SUMIFS('D5'!$AG$11:$AG$4860,'D5'!$B$11:$B$4860,'A2'!$D20,'D5'!$BI$11:$BI$4860,AJ$7,'D5'!$BO$11:$BO$4860,"taip")</f>
        <v>0</v>
      </c>
      <c r="AK20" s="222">
        <f>SUMIFS('D5'!$AG$11:$AG$4860,'D5'!$B$11:$B$4860,'A2'!$D20,'D5'!$BI$11:$BI$4860,AK$7,'D5'!$BO$11:$BO$4860,"taip")</f>
        <v>0</v>
      </c>
      <c r="AL20" s="222">
        <f>SUMIFS('D5'!$AG$11:$AG$4860,'D5'!$B$11:$B$4860,'A2'!$D20,'D5'!$BI$11:$BI$4860,AL$7,'D5'!$BO$11:$BO$4860,"taip")</f>
        <v>0</v>
      </c>
      <c r="AM20" s="222">
        <f>SUMIFS('D5'!$AG$11:$AG$4860,'D5'!$B$11:$B$4860,'A2'!$D20,'D5'!$BI$11:$BI$4860,AM$7,'D5'!$BO$11:$BO$4860,"taip")</f>
        <v>0</v>
      </c>
      <c r="AN20" s="222">
        <f>SUMIFS('D5'!$AG$11:$AG$4860,'D5'!$B$11:$B$4860,'A2'!$D20,'D5'!$BI$11:$BI$4860,AN$7,'D5'!$BO$11:$BO$4860,"taip")</f>
        <v>0</v>
      </c>
      <c r="AO20" s="222">
        <f>SUMIFS('D5'!$AG$11:$AG$4860,'D5'!$B$11:$B$4860,'A2'!$D20,'D5'!$BI$11:$BI$4860,AO$7,'D5'!$BO$11:$BO$4860,"taip")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COUNTIFS('D5'!$B$11:$B$4860,'A2'!$D20,'D5'!$BJ$11:$BJ$4860,'A2'!AX$7,'D5'!$BP$11:$BP$4860,"taip")</f>
        <v>0</v>
      </c>
      <c r="AY20" s="222">
        <f>COUNTIFS('D5'!$B$11:$B$4860,'A2'!$D20,'D5'!$BJ$11:$BJ$4860,'A2'!AY$7,'D5'!$BP$11:$BP$4860,"taip")</f>
        <v>0</v>
      </c>
      <c r="AZ20" s="222">
        <f>COUNTIFS('D5'!$B$11:$B$4860,'A2'!$D20,'D5'!$BJ$11:$BJ$4860,'A2'!AZ$7,'D5'!$BP$11:$BP$4860,"taip")</f>
        <v>0</v>
      </c>
      <c r="BA20" s="222">
        <f>COUNTIFS('D5'!$B$11:$B$4860,'A2'!$D20,'D5'!$BJ$11:$BJ$4860,'A2'!BA$7,'D5'!$BP$11:$BP$4860,"taip")</f>
        <v>0</v>
      </c>
      <c r="BB20" s="222">
        <f>COUNTIFS('D5'!$B$11:$B$4860,'A2'!$D20,'D5'!$BJ$11:$BJ$4860,'A2'!BB$7,'D5'!$BP$11:$BP$4860,"taip")</f>
        <v>0</v>
      </c>
      <c r="BC20" s="222">
        <f>COUNTIFS('D5'!$B$11:$B$4860,'A2'!$D20,'D5'!$BJ$11:$BJ$4860,'A2'!BC$7,'D5'!$BP$11:$BP$4860,"taip")</f>
        <v>0</v>
      </c>
      <c r="BD20" s="221">
        <f t="shared" si="40"/>
        <v>0</v>
      </c>
      <c r="BE20" s="222">
        <f>SUMIFS('D5'!$AG$11:$AG$4860,'D5'!$B$11:$B$4860,'A2'!$D20,'D5'!$BJ$11:$BJ$4860,BE$7,'D5'!$BP$11:$BP$4860,"taip")</f>
        <v>0</v>
      </c>
      <c r="BF20" s="222">
        <f>SUMIFS('D5'!$AG$11:$AG$4860,'D5'!$B$11:$B$4860,'A2'!$D20,'D5'!$BJ$11:$BJ$4860,BF$7,'D5'!$BP$11:$BP$4860,"taip")</f>
        <v>0</v>
      </c>
      <c r="BG20" s="222">
        <f>SUMIFS('D5'!$AG$11:$AG$4860,'D5'!$B$11:$B$4860,'A2'!$D20,'D5'!$BJ$11:$BJ$4860,BG$7,'D5'!$BP$11:$BP$4860,"taip")</f>
        <v>0</v>
      </c>
      <c r="BH20" s="222">
        <f>SUMIFS('D5'!$AG$11:$AG$4860,'D5'!$B$11:$B$4860,'A2'!$D20,'D5'!$BJ$11:$BJ$4860,BH$7,'D5'!$BP$11:$BP$4860,"taip")</f>
        <v>0</v>
      </c>
      <c r="BI20" s="222">
        <f>SUMIFS('D5'!$AG$11:$AG$4860,'D5'!$B$11:$B$4860,'A2'!$D20,'D5'!$BJ$11:$BJ$4860,BI$7,'D5'!$BP$11:$BP$4860,"taip")</f>
        <v>0</v>
      </c>
      <c r="BJ20" s="222">
        <f>SUMIFS('D5'!$AG$11:$AG$4860,'D5'!$B$11:$B$4860,'A2'!$D20,'D5'!$BJ$11:$BJ$4860,BJ$7,'D5'!$BP$11:$BP$4860,"taip")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COUNTIFS('D5'!$B$11:$B$4860,'A2'!$D20,'D5'!$BK$11:$BK$4860,'A2'!BS$7,'D5'!$BS$11:$BS$4860,"taip")</f>
        <v>0</v>
      </c>
      <c r="BT20" s="222">
        <f>COUNTIFS('D5'!$B$11:$B$4860,'A2'!$D20,'D5'!$BK$11:$BK$4860,'A2'!BT$7,'D5'!$BS$11:$BS$4860,"taip")</f>
        <v>0</v>
      </c>
      <c r="BU20" s="222">
        <f>COUNTIFS('D5'!$B$11:$B$4860,'A2'!$D20,'D5'!$BK$11:$BK$4860,'A2'!BU$7,'D5'!$BS$11:$BS$4860,"taip")</f>
        <v>0</v>
      </c>
      <c r="BV20" s="222">
        <f>COUNTIFS('D5'!$B$11:$B$4860,'A2'!$D20,'D5'!$BK$11:$BK$4860,'A2'!BV$7,'D5'!$BS$11:$BS$4860,"taip")</f>
        <v>0</v>
      </c>
      <c r="BW20" s="222">
        <f>COUNTIFS('D5'!$B$11:$B$4860,'A2'!$D20,'D5'!$BK$11:$BK$4860,'A2'!BW$7,'D5'!$BS$11:$BS$4860,"taip")</f>
        <v>0</v>
      </c>
      <c r="BX20" s="222">
        <f>COUNTIFS('D5'!$B$11:$B$4860,'A2'!$D20,'D5'!$BK$11:$BK$4860,'A2'!BX$7,'D5'!$BS$11:$BS$4860,"taip")</f>
        <v>0</v>
      </c>
      <c r="BY20" s="221">
        <f t="shared" si="44"/>
        <v>0</v>
      </c>
      <c r="BZ20" s="222">
        <f>SUMIFS('D5'!$AG$11:$AG$4860,'D5'!$B$11:$B$4860,'A2'!$D20,'D5'!$BK$11:$BK$4860,BZ$7,'D5'!$BS$11:$BS$4860,"taip")</f>
        <v>0</v>
      </c>
      <c r="CA20" s="222">
        <f>SUMIFS('D5'!$AG$11:$AG$4860,'D5'!$B$11:$B$4860,'A2'!$D20,'D5'!$BK$11:$BK$4860,CA$7,'D5'!$BS$11:$BS$4860,"taip")</f>
        <v>0</v>
      </c>
      <c r="CB20" s="222">
        <f>SUMIFS('D5'!$AG$11:$AG$4860,'D5'!$B$11:$B$4860,'A2'!$D20,'D5'!$BK$11:$BK$4860,CB$7,'D5'!$BS$11:$BS$4860,"taip")</f>
        <v>0</v>
      </c>
      <c r="CC20" s="222">
        <f>SUMIFS('D5'!$AG$11:$AG$4860,'D5'!$B$11:$B$4860,'A2'!$D20,'D5'!$BK$11:$BK$4860,CC$7,'D5'!$BS$11:$BS$4860,"taip")</f>
        <v>0</v>
      </c>
      <c r="CD20" s="222">
        <f>SUMIFS('D5'!$AG$11:$AG$4860,'D5'!$B$11:$B$4860,'A2'!$D20,'D5'!$BK$11:$BK$4860,CD$7,'D5'!$BS$11:$BS$4860,"taip")</f>
        <v>0</v>
      </c>
      <c r="CE20" s="222">
        <f>SUMIFS('D5'!$AG$11:$AG$4860,'D5'!$B$11:$B$4860,'A2'!$D20,'D5'!$BK$11:$BK$4860,CE$7,'D5'!$BS$11:$BS$4860,"taip")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3">
      <c r="A21" s="10" t="s">
        <v>40</v>
      </c>
      <c r="B21" s="197">
        <f>'VPS1'!C21</f>
        <v>0</v>
      </c>
      <c r="C21" s="213">
        <f>'VPS1'!D21</f>
        <v>0</v>
      </c>
      <c r="D21" s="54">
        <f>'VPS1'!J21</f>
        <v>0</v>
      </c>
      <c r="E21" s="54" t="str">
        <f>'VPS1'!L21</f>
        <v>EŽŪFKP</v>
      </c>
      <c r="F21" s="198">
        <f>'VPS1'!G21</f>
        <v>0</v>
      </c>
      <c r="G21" s="221">
        <f t="shared" si="32"/>
        <v>0</v>
      </c>
      <c r="H21" s="222">
        <f>COUNTIFS('D5'!$B$11:$B$4860,'A2'!$D21,'D5'!$BH$11:$BH$4860,'A2'!H$7,'D5'!$BN$11:$BN$4860,"taip")</f>
        <v>0</v>
      </c>
      <c r="I21" s="222">
        <f>COUNTIFS('D5'!$B$11:$B$4860,'A2'!$D21,'D5'!$BH$11:$BH$4860,'A2'!I$7,'D5'!$BN$11:$BN$4860,"taip")</f>
        <v>0</v>
      </c>
      <c r="J21" s="222">
        <f>COUNTIFS('D5'!$B$11:$B$4860,'A2'!$D21,'D5'!$BH$11:$BH$4860,'A2'!J$7,'D5'!$BN$11:$BN$4860,"taip")</f>
        <v>0</v>
      </c>
      <c r="K21" s="222">
        <f>COUNTIFS('D5'!$B$11:$B$4860,'A2'!$D21,'D5'!$BH$11:$BH$4860,'A2'!K$7,'D5'!$BN$11:$BN$4860,"taip")</f>
        <v>0</v>
      </c>
      <c r="L21" s="222">
        <f>COUNTIFS('D5'!$B$11:$B$4860,'A2'!$D21,'D5'!$BH$11:$BH$4860,'A2'!L$7,'D5'!$BN$11:$BN$4860,"taip")</f>
        <v>0</v>
      </c>
      <c r="M21" s="222">
        <f>COUNTIFS('D5'!$B$11:$B$4860,'A2'!$D21,'D5'!$BH$11:$BH$4860,'A2'!M$7,'D5'!$BN$11:$BN$4860,"taip")</f>
        <v>0</v>
      </c>
      <c r="N21" s="221">
        <f t="shared" si="33"/>
        <v>0</v>
      </c>
      <c r="O21" s="222">
        <f>SUMIFS('D5'!$L$11:$L$4860,'D5'!$B$11:$B$4860,'A2'!$D21,'D5'!$BH$11:$BH$4860,O$7,'D5'!$BN$11:$BN$4860,"taip")</f>
        <v>0</v>
      </c>
      <c r="P21" s="222">
        <f>SUMIFS('D5'!$L$11:$L$4860,'D5'!$B$11:$B$4860,'A2'!$D21,'D5'!$BH$11:$BH$4860,P$7,'D5'!$BN$11:$BN$4860,"taip")</f>
        <v>0</v>
      </c>
      <c r="Q21" s="222">
        <f>SUMIFS('D5'!$L$11:$L$4860,'D5'!$B$11:$B$4860,'A2'!$D21,'D5'!$BH$11:$BH$4860,Q$7,'D5'!$BN$11:$BN$4860,"taip")</f>
        <v>0</v>
      </c>
      <c r="R21" s="222">
        <f>SUMIFS('D5'!$L$11:$L$4860,'D5'!$B$11:$B$4860,'A2'!$D21,'D5'!$BH$11:$BH$4860,R$7,'D5'!$BN$11:$BN$4860,"taip")</f>
        <v>0</v>
      </c>
      <c r="S21" s="222">
        <f>SUMIFS('D5'!$L$11:$L$4860,'D5'!$B$11:$B$4860,'A2'!$D21,'D5'!$BH$11:$BH$4860,S$7,'D5'!$BN$11:$BN$4860,"taip")</f>
        <v>0</v>
      </c>
      <c r="T21" s="222">
        <f>SUMIFS('D5'!$L$11:$L$4860,'D5'!$B$11:$B$4860,'A2'!$D21,'D5'!$BH$11:$BH$4860,T$7,'D5'!$BN$11:$BN$4860,"taip")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COUNTIFS('D5'!$B$11:$B$4860,'A2'!$D21,'D5'!$BI$11:$BI$4860,'A2'!AC$7,'D5'!$BO$11:$BO$4860,"taip")</f>
        <v>0</v>
      </c>
      <c r="AD21" s="222">
        <f>COUNTIFS('D5'!$B$11:$B$4860,'A2'!$D21,'D5'!$BI$11:$BI$4860,'A2'!AD$7,'D5'!$BO$11:$BO$4860,"taip")</f>
        <v>0</v>
      </c>
      <c r="AE21" s="222">
        <f>COUNTIFS('D5'!$B$11:$B$4860,'A2'!$D21,'D5'!$BI$11:$BI$4860,'A2'!AE$7,'D5'!$BO$11:$BO$4860,"taip")</f>
        <v>0</v>
      </c>
      <c r="AF21" s="222">
        <f>COUNTIFS('D5'!$B$11:$B$4860,'A2'!$D21,'D5'!$BI$11:$BI$4860,'A2'!AF$7,'D5'!$BO$11:$BO$4860,"taip")</f>
        <v>0</v>
      </c>
      <c r="AG21" s="222">
        <f>COUNTIFS('D5'!$B$11:$B$4860,'A2'!$D21,'D5'!$BI$11:$BI$4860,'A2'!AG$7,'D5'!$BO$11:$BO$4860,"taip")</f>
        <v>0</v>
      </c>
      <c r="AH21" s="222">
        <f>COUNTIFS('D5'!$B$11:$B$4860,'A2'!$D21,'D5'!$BI$11:$BI$4860,'A2'!AH$7,'D5'!$BO$11:$BO$4860,"taip")</f>
        <v>0</v>
      </c>
      <c r="AI21" s="221">
        <f t="shared" si="36"/>
        <v>0</v>
      </c>
      <c r="AJ21" s="222">
        <f>SUMIFS('D5'!$AG$11:$AG$4860,'D5'!$B$11:$B$4860,'A2'!$D21,'D5'!$BI$11:$BI$4860,AJ$7,'D5'!$BO$11:$BO$4860,"taip")</f>
        <v>0</v>
      </c>
      <c r="AK21" s="222">
        <f>SUMIFS('D5'!$AG$11:$AG$4860,'D5'!$B$11:$B$4860,'A2'!$D21,'D5'!$BI$11:$BI$4860,AK$7,'D5'!$BO$11:$BO$4860,"taip")</f>
        <v>0</v>
      </c>
      <c r="AL21" s="222">
        <f>SUMIFS('D5'!$AG$11:$AG$4860,'D5'!$B$11:$B$4860,'A2'!$D21,'D5'!$BI$11:$BI$4860,AL$7,'D5'!$BO$11:$BO$4860,"taip")</f>
        <v>0</v>
      </c>
      <c r="AM21" s="222">
        <f>SUMIFS('D5'!$AG$11:$AG$4860,'D5'!$B$11:$B$4860,'A2'!$D21,'D5'!$BI$11:$BI$4860,AM$7,'D5'!$BO$11:$BO$4860,"taip")</f>
        <v>0</v>
      </c>
      <c r="AN21" s="222">
        <f>SUMIFS('D5'!$AG$11:$AG$4860,'D5'!$B$11:$B$4860,'A2'!$D21,'D5'!$BI$11:$BI$4860,AN$7,'D5'!$BO$11:$BO$4860,"taip")</f>
        <v>0</v>
      </c>
      <c r="AO21" s="222">
        <f>SUMIFS('D5'!$AG$11:$AG$4860,'D5'!$B$11:$B$4860,'A2'!$D21,'D5'!$BI$11:$BI$4860,AO$7,'D5'!$BO$11:$BO$4860,"taip")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COUNTIFS('D5'!$B$11:$B$4860,'A2'!$D21,'D5'!$BJ$11:$BJ$4860,'A2'!AX$7,'D5'!$BP$11:$BP$4860,"taip")</f>
        <v>0</v>
      </c>
      <c r="AY21" s="222">
        <f>COUNTIFS('D5'!$B$11:$B$4860,'A2'!$D21,'D5'!$BJ$11:$BJ$4860,'A2'!AY$7,'D5'!$BP$11:$BP$4860,"taip")</f>
        <v>0</v>
      </c>
      <c r="AZ21" s="222">
        <f>COUNTIFS('D5'!$B$11:$B$4860,'A2'!$D21,'D5'!$BJ$11:$BJ$4860,'A2'!AZ$7,'D5'!$BP$11:$BP$4860,"taip")</f>
        <v>0</v>
      </c>
      <c r="BA21" s="222">
        <f>COUNTIFS('D5'!$B$11:$B$4860,'A2'!$D21,'D5'!$BJ$11:$BJ$4860,'A2'!BA$7,'D5'!$BP$11:$BP$4860,"taip")</f>
        <v>0</v>
      </c>
      <c r="BB21" s="222">
        <f>COUNTIFS('D5'!$B$11:$B$4860,'A2'!$D21,'D5'!$BJ$11:$BJ$4860,'A2'!BB$7,'D5'!$BP$11:$BP$4860,"taip")</f>
        <v>0</v>
      </c>
      <c r="BC21" s="222">
        <f>COUNTIFS('D5'!$B$11:$B$4860,'A2'!$D21,'D5'!$BJ$11:$BJ$4860,'A2'!BC$7,'D5'!$BP$11:$BP$4860,"taip")</f>
        <v>0</v>
      </c>
      <c r="BD21" s="221">
        <f t="shared" si="40"/>
        <v>0</v>
      </c>
      <c r="BE21" s="222">
        <f>SUMIFS('D5'!$AG$11:$AG$4860,'D5'!$B$11:$B$4860,'A2'!$D21,'D5'!$BJ$11:$BJ$4860,BE$7,'D5'!$BP$11:$BP$4860,"taip")</f>
        <v>0</v>
      </c>
      <c r="BF21" s="222">
        <f>SUMIFS('D5'!$AG$11:$AG$4860,'D5'!$B$11:$B$4860,'A2'!$D21,'D5'!$BJ$11:$BJ$4860,BF$7,'D5'!$BP$11:$BP$4860,"taip")</f>
        <v>0</v>
      </c>
      <c r="BG21" s="222">
        <f>SUMIFS('D5'!$AG$11:$AG$4860,'D5'!$B$11:$B$4860,'A2'!$D21,'D5'!$BJ$11:$BJ$4860,BG$7,'D5'!$BP$11:$BP$4860,"taip")</f>
        <v>0</v>
      </c>
      <c r="BH21" s="222">
        <f>SUMIFS('D5'!$AG$11:$AG$4860,'D5'!$B$11:$B$4860,'A2'!$D21,'D5'!$BJ$11:$BJ$4860,BH$7,'D5'!$BP$11:$BP$4860,"taip")</f>
        <v>0</v>
      </c>
      <c r="BI21" s="222">
        <f>SUMIFS('D5'!$AG$11:$AG$4860,'D5'!$B$11:$B$4860,'A2'!$D21,'D5'!$BJ$11:$BJ$4860,BI$7,'D5'!$BP$11:$BP$4860,"taip")</f>
        <v>0</v>
      </c>
      <c r="BJ21" s="222">
        <f>SUMIFS('D5'!$AG$11:$AG$4860,'D5'!$B$11:$B$4860,'A2'!$D21,'D5'!$BJ$11:$BJ$4860,BJ$7,'D5'!$BP$11:$BP$4860,"taip")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COUNTIFS('D5'!$B$11:$B$4860,'A2'!$D21,'D5'!$BK$11:$BK$4860,'A2'!BS$7,'D5'!$BS$11:$BS$4860,"taip")</f>
        <v>0</v>
      </c>
      <c r="BT21" s="222">
        <f>COUNTIFS('D5'!$B$11:$B$4860,'A2'!$D21,'D5'!$BK$11:$BK$4860,'A2'!BT$7,'D5'!$BS$11:$BS$4860,"taip")</f>
        <v>0</v>
      </c>
      <c r="BU21" s="222">
        <f>COUNTIFS('D5'!$B$11:$B$4860,'A2'!$D21,'D5'!$BK$11:$BK$4860,'A2'!BU$7,'D5'!$BS$11:$BS$4860,"taip")</f>
        <v>0</v>
      </c>
      <c r="BV21" s="222">
        <f>COUNTIFS('D5'!$B$11:$B$4860,'A2'!$D21,'D5'!$BK$11:$BK$4860,'A2'!BV$7,'D5'!$BS$11:$BS$4860,"taip")</f>
        <v>0</v>
      </c>
      <c r="BW21" s="222">
        <f>COUNTIFS('D5'!$B$11:$B$4860,'A2'!$D21,'D5'!$BK$11:$BK$4860,'A2'!BW$7,'D5'!$BS$11:$BS$4860,"taip")</f>
        <v>0</v>
      </c>
      <c r="BX21" s="222">
        <f>COUNTIFS('D5'!$B$11:$B$4860,'A2'!$D21,'D5'!$BK$11:$BK$4860,'A2'!BX$7,'D5'!$BS$11:$BS$4860,"taip")</f>
        <v>0</v>
      </c>
      <c r="BY21" s="221">
        <f t="shared" si="44"/>
        <v>0</v>
      </c>
      <c r="BZ21" s="222">
        <f>SUMIFS('D5'!$AG$11:$AG$4860,'D5'!$B$11:$B$4860,'A2'!$D21,'D5'!$BK$11:$BK$4860,BZ$7,'D5'!$BS$11:$BS$4860,"taip")</f>
        <v>0</v>
      </c>
      <c r="CA21" s="222">
        <f>SUMIFS('D5'!$AG$11:$AG$4860,'D5'!$B$11:$B$4860,'A2'!$D21,'D5'!$BK$11:$BK$4860,CA$7,'D5'!$BS$11:$BS$4860,"taip")</f>
        <v>0</v>
      </c>
      <c r="CB21" s="222">
        <f>SUMIFS('D5'!$AG$11:$AG$4860,'D5'!$B$11:$B$4860,'A2'!$D21,'D5'!$BK$11:$BK$4860,CB$7,'D5'!$BS$11:$BS$4860,"taip")</f>
        <v>0</v>
      </c>
      <c r="CC21" s="222">
        <f>SUMIFS('D5'!$AG$11:$AG$4860,'D5'!$B$11:$B$4860,'A2'!$D21,'D5'!$BK$11:$BK$4860,CC$7,'D5'!$BS$11:$BS$4860,"taip")</f>
        <v>0</v>
      </c>
      <c r="CD21" s="222">
        <f>SUMIFS('D5'!$AG$11:$AG$4860,'D5'!$B$11:$B$4860,'A2'!$D21,'D5'!$BK$11:$BK$4860,CD$7,'D5'!$BS$11:$BS$4860,"taip")</f>
        <v>0</v>
      </c>
      <c r="CE21" s="222">
        <f>SUMIFS('D5'!$AG$11:$AG$4860,'D5'!$B$11:$B$4860,'A2'!$D21,'D5'!$BK$11:$BK$4860,CE$7,'D5'!$BS$11:$BS$4860,"taip")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3">
      <c r="A22" s="10" t="s">
        <v>41</v>
      </c>
      <c r="B22" s="197">
        <f>'VPS1'!C22</f>
        <v>0</v>
      </c>
      <c r="C22" s="213">
        <f>'VPS1'!D22</f>
        <v>0</v>
      </c>
      <c r="D22" s="54">
        <f>'VPS1'!J22</f>
        <v>0</v>
      </c>
      <c r="E22" s="54" t="str">
        <f>'VPS1'!L22</f>
        <v>EŽŪFKP</v>
      </c>
      <c r="F22" s="198">
        <f>'VPS1'!G22</f>
        <v>0</v>
      </c>
      <c r="G22" s="221">
        <f t="shared" si="32"/>
        <v>0</v>
      </c>
      <c r="H22" s="222">
        <f>COUNTIFS('D5'!$B$11:$B$4860,'A2'!$D22,'D5'!$BH$11:$BH$4860,'A2'!H$7,'D5'!$BN$11:$BN$4860,"taip")</f>
        <v>0</v>
      </c>
      <c r="I22" s="222">
        <f>COUNTIFS('D5'!$B$11:$B$4860,'A2'!$D22,'D5'!$BH$11:$BH$4860,'A2'!I$7,'D5'!$BN$11:$BN$4860,"taip")</f>
        <v>0</v>
      </c>
      <c r="J22" s="222">
        <f>COUNTIFS('D5'!$B$11:$B$4860,'A2'!$D22,'D5'!$BH$11:$BH$4860,'A2'!J$7,'D5'!$BN$11:$BN$4860,"taip")</f>
        <v>0</v>
      </c>
      <c r="K22" s="222">
        <f>COUNTIFS('D5'!$B$11:$B$4860,'A2'!$D22,'D5'!$BH$11:$BH$4860,'A2'!K$7,'D5'!$BN$11:$BN$4860,"taip")</f>
        <v>0</v>
      </c>
      <c r="L22" s="222">
        <f>COUNTIFS('D5'!$B$11:$B$4860,'A2'!$D22,'D5'!$BH$11:$BH$4860,'A2'!L$7,'D5'!$BN$11:$BN$4860,"taip")</f>
        <v>0</v>
      </c>
      <c r="M22" s="222">
        <f>COUNTIFS('D5'!$B$11:$B$4860,'A2'!$D22,'D5'!$BH$11:$BH$4860,'A2'!M$7,'D5'!$BN$11:$BN$4860,"taip")</f>
        <v>0</v>
      </c>
      <c r="N22" s="221">
        <f t="shared" si="33"/>
        <v>0</v>
      </c>
      <c r="O22" s="222">
        <f>SUMIFS('D5'!$L$11:$L$4860,'D5'!$B$11:$B$4860,'A2'!$D22,'D5'!$BH$11:$BH$4860,O$7,'D5'!$BN$11:$BN$4860,"taip")</f>
        <v>0</v>
      </c>
      <c r="P22" s="222">
        <f>SUMIFS('D5'!$L$11:$L$4860,'D5'!$B$11:$B$4860,'A2'!$D22,'D5'!$BH$11:$BH$4860,P$7,'D5'!$BN$11:$BN$4860,"taip")</f>
        <v>0</v>
      </c>
      <c r="Q22" s="222">
        <f>SUMIFS('D5'!$L$11:$L$4860,'D5'!$B$11:$B$4860,'A2'!$D22,'D5'!$BH$11:$BH$4860,Q$7,'D5'!$BN$11:$BN$4860,"taip")</f>
        <v>0</v>
      </c>
      <c r="R22" s="222">
        <f>SUMIFS('D5'!$L$11:$L$4860,'D5'!$B$11:$B$4860,'A2'!$D22,'D5'!$BH$11:$BH$4860,R$7,'D5'!$BN$11:$BN$4860,"taip")</f>
        <v>0</v>
      </c>
      <c r="S22" s="222">
        <f>SUMIFS('D5'!$L$11:$L$4860,'D5'!$B$11:$B$4860,'A2'!$D22,'D5'!$BH$11:$BH$4860,S$7,'D5'!$BN$11:$BN$4860,"taip")</f>
        <v>0</v>
      </c>
      <c r="T22" s="222">
        <f>SUMIFS('D5'!$L$11:$L$4860,'D5'!$B$11:$B$4860,'A2'!$D22,'D5'!$BH$11:$BH$4860,T$7,'D5'!$BN$11:$BN$4860,"taip")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COUNTIFS('D5'!$B$11:$B$4860,'A2'!$D22,'D5'!$BI$11:$BI$4860,'A2'!AC$7,'D5'!$BO$11:$BO$4860,"taip")</f>
        <v>0</v>
      </c>
      <c r="AD22" s="222">
        <f>COUNTIFS('D5'!$B$11:$B$4860,'A2'!$D22,'D5'!$BI$11:$BI$4860,'A2'!AD$7,'D5'!$BO$11:$BO$4860,"taip")</f>
        <v>0</v>
      </c>
      <c r="AE22" s="222">
        <f>COUNTIFS('D5'!$B$11:$B$4860,'A2'!$D22,'D5'!$BI$11:$BI$4860,'A2'!AE$7,'D5'!$BO$11:$BO$4860,"taip")</f>
        <v>0</v>
      </c>
      <c r="AF22" s="222">
        <f>COUNTIFS('D5'!$B$11:$B$4860,'A2'!$D22,'D5'!$BI$11:$BI$4860,'A2'!AF$7,'D5'!$BO$11:$BO$4860,"taip")</f>
        <v>0</v>
      </c>
      <c r="AG22" s="222">
        <f>COUNTIFS('D5'!$B$11:$B$4860,'A2'!$D22,'D5'!$BI$11:$BI$4860,'A2'!AG$7,'D5'!$BO$11:$BO$4860,"taip")</f>
        <v>0</v>
      </c>
      <c r="AH22" s="222">
        <f>COUNTIFS('D5'!$B$11:$B$4860,'A2'!$D22,'D5'!$BI$11:$BI$4860,'A2'!AH$7,'D5'!$BO$11:$BO$4860,"taip")</f>
        <v>0</v>
      </c>
      <c r="AI22" s="221">
        <f t="shared" si="36"/>
        <v>0</v>
      </c>
      <c r="AJ22" s="222">
        <f>SUMIFS('D5'!$AG$11:$AG$4860,'D5'!$B$11:$B$4860,'A2'!$D22,'D5'!$BI$11:$BI$4860,AJ$7,'D5'!$BO$11:$BO$4860,"taip")</f>
        <v>0</v>
      </c>
      <c r="AK22" s="222">
        <f>SUMIFS('D5'!$AG$11:$AG$4860,'D5'!$B$11:$B$4860,'A2'!$D22,'D5'!$BI$11:$BI$4860,AK$7,'D5'!$BO$11:$BO$4860,"taip")</f>
        <v>0</v>
      </c>
      <c r="AL22" s="222">
        <f>SUMIFS('D5'!$AG$11:$AG$4860,'D5'!$B$11:$B$4860,'A2'!$D22,'D5'!$BI$11:$BI$4860,AL$7,'D5'!$BO$11:$BO$4860,"taip")</f>
        <v>0</v>
      </c>
      <c r="AM22" s="222">
        <f>SUMIFS('D5'!$AG$11:$AG$4860,'D5'!$B$11:$B$4860,'A2'!$D22,'D5'!$BI$11:$BI$4860,AM$7,'D5'!$BO$11:$BO$4860,"taip")</f>
        <v>0</v>
      </c>
      <c r="AN22" s="222">
        <f>SUMIFS('D5'!$AG$11:$AG$4860,'D5'!$B$11:$B$4860,'A2'!$D22,'D5'!$BI$11:$BI$4860,AN$7,'D5'!$BO$11:$BO$4860,"taip")</f>
        <v>0</v>
      </c>
      <c r="AO22" s="222">
        <f>SUMIFS('D5'!$AG$11:$AG$4860,'D5'!$B$11:$B$4860,'A2'!$D22,'D5'!$BI$11:$BI$4860,AO$7,'D5'!$BO$11:$BO$4860,"taip")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COUNTIFS('D5'!$B$11:$B$4860,'A2'!$D22,'D5'!$BJ$11:$BJ$4860,'A2'!AX$7,'D5'!$BP$11:$BP$4860,"taip")</f>
        <v>0</v>
      </c>
      <c r="AY22" s="222">
        <f>COUNTIFS('D5'!$B$11:$B$4860,'A2'!$D22,'D5'!$BJ$11:$BJ$4860,'A2'!AY$7,'D5'!$BP$11:$BP$4860,"taip")</f>
        <v>0</v>
      </c>
      <c r="AZ22" s="222">
        <f>COUNTIFS('D5'!$B$11:$B$4860,'A2'!$D22,'D5'!$BJ$11:$BJ$4860,'A2'!AZ$7,'D5'!$BP$11:$BP$4860,"taip")</f>
        <v>0</v>
      </c>
      <c r="BA22" s="222">
        <f>COUNTIFS('D5'!$B$11:$B$4860,'A2'!$D22,'D5'!$BJ$11:$BJ$4860,'A2'!BA$7,'D5'!$BP$11:$BP$4860,"taip")</f>
        <v>0</v>
      </c>
      <c r="BB22" s="222">
        <f>COUNTIFS('D5'!$B$11:$B$4860,'A2'!$D22,'D5'!$BJ$11:$BJ$4860,'A2'!BB$7,'D5'!$BP$11:$BP$4860,"taip")</f>
        <v>0</v>
      </c>
      <c r="BC22" s="222">
        <f>COUNTIFS('D5'!$B$11:$B$4860,'A2'!$D22,'D5'!$BJ$11:$BJ$4860,'A2'!BC$7,'D5'!$BP$11:$BP$4860,"taip")</f>
        <v>0</v>
      </c>
      <c r="BD22" s="221">
        <f t="shared" si="40"/>
        <v>0</v>
      </c>
      <c r="BE22" s="222">
        <f>SUMIFS('D5'!$AG$11:$AG$4860,'D5'!$B$11:$B$4860,'A2'!$D22,'D5'!$BJ$11:$BJ$4860,BE$7,'D5'!$BP$11:$BP$4860,"taip")</f>
        <v>0</v>
      </c>
      <c r="BF22" s="222">
        <f>SUMIFS('D5'!$AG$11:$AG$4860,'D5'!$B$11:$B$4860,'A2'!$D22,'D5'!$BJ$11:$BJ$4860,BF$7,'D5'!$BP$11:$BP$4860,"taip")</f>
        <v>0</v>
      </c>
      <c r="BG22" s="222">
        <f>SUMIFS('D5'!$AG$11:$AG$4860,'D5'!$B$11:$B$4860,'A2'!$D22,'D5'!$BJ$11:$BJ$4860,BG$7,'D5'!$BP$11:$BP$4860,"taip")</f>
        <v>0</v>
      </c>
      <c r="BH22" s="222">
        <f>SUMIFS('D5'!$AG$11:$AG$4860,'D5'!$B$11:$B$4860,'A2'!$D22,'D5'!$BJ$11:$BJ$4860,BH$7,'D5'!$BP$11:$BP$4860,"taip")</f>
        <v>0</v>
      </c>
      <c r="BI22" s="222">
        <f>SUMIFS('D5'!$AG$11:$AG$4860,'D5'!$B$11:$B$4860,'A2'!$D22,'D5'!$BJ$11:$BJ$4860,BI$7,'D5'!$BP$11:$BP$4860,"taip")</f>
        <v>0</v>
      </c>
      <c r="BJ22" s="222">
        <f>SUMIFS('D5'!$AG$11:$AG$4860,'D5'!$B$11:$B$4860,'A2'!$D22,'D5'!$BJ$11:$BJ$4860,BJ$7,'D5'!$BP$11:$BP$4860,"taip")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COUNTIFS('D5'!$B$11:$B$4860,'A2'!$D22,'D5'!$BK$11:$BK$4860,'A2'!BS$7,'D5'!$BS$11:$BS$4860,"taip")</f>
        <v>0</v>
      </c>
      <c r="BT22" s="222">
        <f>COUNTIFS('D5'!$B$11:$B$4860,'A2'!$D22,'D5'!$BK$11:$BK$4860,'A2'!BT$7,'D5'!$BS$11:$BS$4860,"taip")</f>
        <v>0</v>
      </c>
      <c r="BU22" s="222">
        <f>COUNTIFS('D5'!$B$11:$B$4860,'A2'!$D22,'D5'!$BK$11:$BK$4860,'A2'!BU$7,'D5'!$BS$11:$BS$4860,"taip")</f>
        <v>0</v>
      </c>
      <c r="BV22" s="222">
        <f>COUNTIFS('D5'!$B$11:$B$4860,'A2'!$D22,'D5'!$BK$11:$BK$4860,'A2'!BV$7,'D5'!$BS$11:$BS$4860,"taip")</f>
        <v>0</v>
      </c>
      <c r="BW22" s="222">
        <f>COUNTIFS('D5'!$B$11:$B$4860,'A2'!$D22,'D5'!$BK$11:$BK$4860,'A2'!BW$7,'D5'!$BS$11:$BS$4860,"taip")</f>
        <v>0</v>
      </c>
      <c r="BX22" s="222">
        <f>COUNTIFS('D5'!$B$11:$B$4860,'A2'!$D22,'D5'!$BK$11:$BK$4860,'A2'!BX$7,'D5'!$BS$11:$BS$4860,"taip")</f>
        <v>0</v>
      </c>
      <c r="BY22" s="221">
        <f t="shared" si="44"/>
        <v>0</v>
      </c>
      <c r="BZ22" s="222">
        <f>SUMIFS('D5'!$AG$11:$AG$4860,'D5'!$B$11:$B$4860,'A2'!$D22,'D5'!$BK$11:$BK$4860,BZ$7,'D5'!$BS$11:$BS$4860,"taip")</f>
        <v>0</v>
      </c>
      <c r="CA22" s="222">
        <f>SUMIFS('D5'!$AG$11:$AG$4860,'D5'!$B$11:$B$4860,'A2'!$D22,'D5'!$BK$11:$BK$4860,CA$7,'D5'!$BS$11:$BS$4860,"taip")</f>
        <v>0</v>
      </c>
      <c r="CB22" s="222">
        <f>SUMIFS('D5'!$AG$11:$AG$4860,'D5'!$B$11:$B$4860,'A2'!$D22,'D5'!$BK$11:$BK$4860,CB$7,'D5'!$BS$11:$BS$4860,"taip")</f>
        <v>0</v>
      </c>
      <c r="CC22" s="222">
        <f>SUMIFS('D5'!$AG$11:$AG$4860,'D5'!$B$11:$B$4860,'A2'!$D22,'D5'!$BK$11:$BK$4860,CC$7,'D5'!$BS$11:$BS$4860,"taip")</f>
        <v>0</v>
      </c>
      <c r="CD22" s="222">
        <f>SUMIFS('D5'!$AG$11:$AG$4860,'D5'!$B$11:$B$4860,'A2'!$D22,'D5'!$BK$11:$BK$4860,CD$7,'D5'!$BS$11:$BS$4860,"taip")</f>
        <v>0</v>
      </c>
      <c r="CE22" s="222">
        <f>SUMIFS('D5'!$AG$11:$AG$4860,'D5'!$B$11:$B$4860,'A2'!$D22,'D5'!$BK$11:$BK$4860,CE$7,'D5'!$BS$11:$BS$4860,"taip")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3">
      <c r="A23" s="10" t="s">
        <v>42</v>
      </c>
      <c r="B23" s="197">
        <f>'VPS1'!C23</f>
        <v>0</v>
      </c>
      <c r="C23" s="213">
        <f>'VPS1'!D23</f>
        <v>0</v>
      </c>
      <c r="D23" s="54">
        <f>'VPS1'!J23</f>
        <v>0</v>
      </c>
      <c r="E23" s="54" t="str">
        <f>'VPS1'!L23</f>
        <v>EŽŪFKP</v>
      </c>
      <c r="F23" s="198">
        <f>'VPS1'!G23</f>
        <v>0</v>
      </c>
      <c r="G23" s="221">
        <f t="shared" si="32"/>
        <v>0</v>
      </c>
      <c r="H23" s="222">
        <f>COUNTIFS('D5'!$B$11:$B$4860,'A2'!$D23,'D5'!$BH$11:$BH$4860,'A2'!H$7,'D5'!$BN$11:$BN$4860,"taip")</f>
        <v>0</v>
      </c>
      <c r="I23" s="222">
        <f>COUNTIFS('D5'!$B$11:$B$4860,'A2'!$D23,'D5'!$BH$11:$BH$4860,'A2'!I$7,'D5'!$BN$11:$BN$4860,"taip")</f>
        <v>0</v>
      </c>
      <c r="J23" s="222">
        <f>COUNTIFS('D5'!$B$11:$B$4860,'A2'!$D23,'D5'!$BH$11:$BH$4860,'A2'!J$7,'D5'!$BN$11:$BN$4860,"taip")</f>
        <v>0</v>
      </c>
      <c r="K23" s="222">
        <f>COUNTIFS('D5'!$B$11:$B$4860,'A2'!$D23,'D5'!$BH$11:$BH$4860,'A2'!K$7,'D5'!$BN$11:$BN$4860,"taip")</f>
        <v>0</v>
      </c>
      <c r="L23" s="222">
        <f>COUNTIFS('D5'!$B$11:$B$4860,'A2'!$D23,'D5'!$BH$11:$BH$4860,'A2'!L$7,'D5'!$BN$11:$BN$4860,"taip")</f>
        <v>0</v>
      </c>
      <c r="M23" s="222">
        <f>COUNTIFS('D5'!$B$11:$B$4860,'A2'!$D23,'D5'!$BH$11:$BH$4860,'A2'!M$7,'D5'!$BN$11:$BN$4860,"taip")</f>
        <v>0</v>
      </c>
      <c r="N23" s="221">
        <f t="shared" si="33"/>
        <v>0</v>
      </c>
      <c r="O23" s="222">
        <f>SUMIFS('D5'!$L$11:$L$4860,'D5'!$B$11:$B$4860,'A2'!$D23,'D5'!$BH$11:$BH$4860,O$7,'D5'!$BN$11:$BN$4860,"taip")</f>
        <v>0</v>
      </c>
      <c r="P23" s="222">
        <f>SUMIFS('D5'!$L$11:$L$4860,'D5'!$B$11:$B$4860,'A2'!$D23,'D5'!$BH$11:$BH$4860,P$7,'D5'!$BN$11:$BN$4860,"taip")</f>
        <v>0</v>
      </c>
      <c r="Q23" s="222">
        <f>SUMIFS('D5'!$L$11:$L$4860,'D5'!$B$11:$B$4860,'A2'!$D23,'D5'!$BH$11:$BH$4860,Q$7,'D5'!$BN$11:$BN$4860,"taip")</f>
        <v>0</v>
      </c>
      <c r="R23" s="222">
        <f>SUMIFS('D5'!$L$11:$L$4860,'D5'!$B$11:$B$4860,'A2'!$D23,'D5'!$BH$11:$BH$4860,R$7,'D5'!$BN$11:$BN$4860,"taip")</f>
        <v>0</v>
      </c>
      <c r="S23" s="222">
        <f>SUMIFS('D5'!$L$11:$L$4860,'D5'!$B$11:$B$4860,'A2'!$D23,'D5'!$BH$11:$BH$4860,S$7,'D5'!$BN$11:$BN$4860,"taip")</f>
        <v>0</v>
      </c>
      <c r="T23" s="222">
        <f>SUMIFS('D5'!$L$11:$L$4860,'D5'!$B$11:$B$4860,'A2'!$D23,'D5'!$BH$11:$BH$4860,T$7,'D5'!$BN$11:$BN$4860,"taip")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COUNTIFS('D5'!$B$11:$B$4860,'A2'!$D23,'D5'!$BI$11:$BI$4860,'A2'!AC$7,'D5'!$BO$11:$BO$4860,"taip")</f>
        <v>0</v>
      </c>
      <c r="AD23" s="222">
        <f>COUNTIFS('D5'!$B$11:$B$4860,'A2'!$D23,'D5'!$BI$11:$BI$4860,'A2'!AD$7,'D5'!$BO$11:$BO$4860,"taip")</f>
        <v>0</v>
      </c>
      <c r="AE23" s="222">
        <f>COUNTIFS('D5'!$B$11:$B$4860,'A2'!$D23,'D5'!$BI$11:$BI$4860,'A2'!AE$7,'D5'!$BO$11:$BO$4860,"taip")</f>
        <v>0</v>
      </c>
      <c r="AF23" s="222">
        <f>COUNTIFS('D5'!$B$11:$B$4860,'A2'!$D23,'D5'!$BI$11:$BI$4860,'A2'!AF$7,'D5'!$BO$11:$BO$4860,"taip")</f>
        <v>0</v>
      </c>
      <c r="AG23" s="222">
        <f>COUNTIFS('D5'!$B$11:$B$4860,'A2'!$D23,'D5'!$BI$11:$BI$4860,'A2'!AG$7,'D5'!$BO$11:$BO$4860,"taip")</f>
        <v>0</v>
      </c>
      <c r="AH23" s="222">
        <f>COUNTIFS('D5'!$B$11:$B$4860,'A2'!$D23,'D5'!$BI$11:$BI$4860,'A2'!AH$7,'D5'!$BO$11:$BO$4860,"taip")</f>
        <v>0</v>
      </c>
      <c r="AI23" s="221">
        <f t="shared" si="36"/>
        <v>0</v>
      </c>
      <c r="AJ23" s="222">
        <f>SUMIFS('D5'!$AG$11:$AG$4860,'D5'!$B$11:$B$4860,'A2'!$D23,'D5'!$BI$11:$BI$4860,AJ$7,'D5'!$BO$11:$BO$4860,"taip")</f>
        <v>0</v>
      </c>
      <c r="AK23" s="222">
        <f>SUMIFS('D5'!$AG$11:$AG$4860,'D5'!$B$11:$B$4860,'A2'!$D23,'D5'!$BI$11:$BI$4860,AK$7,'D5'!$BO$11:$BO$4860,"taip")</f>
        <v>0</v>
      </c>
      <c r="AL23" s="222">
        <f>SUMIFS('D5'!$AG$11:$AG$4860,'D5'!$B$11:$B$4860,'A2'!$D23,'D5'!$BI$11:$BI$4860,AL$7,'D5'!$BO$11:$BO$4860,"taip")</f>
        <v>0</v>
      </c>
      <c r="AM23" s="222">
        <f>SUMIFS('D5'!$AG$11:$AG$4860,'D5'!$B$11:$B$4860,'A2'!$D23,'D5'!$BI$11:$BI$4860,AM$7,'D5'!$BO$11:$BO$4860,"taip")</f>
        <v>0</v>
      </c>
      <c r="AN23" s="222">
        <f>SUMIFS('D5'!$AG$11:$AG$4860,'D5'!$B$11:$B$4860,'A2'!$D23,'D5'!$BI$11:$BI$4860,AN$7,'D5'!$BO$11:$BO$4860,"taip")</f>
        <v>0</v>
      </c>
      <c r="AO23" s="222">
        <f>SUMIFS('D5'!$AG$11:$AG$4860,'D5'!$B$11:$B$4860,'A2'!$D23,'D5'!$BI$11:$BI$4860,AO$7,'D5'!$BO$11:$BO$4860,"taip")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COUNTIFS('D5'!$B$11:$B$4860,'A2'!$D23,'D5'!$BJ$11:$BJ$4860,'A2'!AX$7,'D5'!$BP$11:$BP$4860,"taip")</f>
        <v>0</v>
      </c>
      <c r="AY23" s="222">
        <f>COUNTIFS('D5'!$B$11:$B$4860,'A2'!$D23,'D5'!$BJ$11:$BJ$4860,'A2'!AY$7,'D5'!$BP$11:$BP$4860,"taip")</f>
        <v>0</v>
      </c>
      <c r="AZ23" s="222">
        <f>COUNTIFS('D5'!$B$11:$B$4860,'A2'!$D23,'D5'!$BJ$11:$BJ$4860,'A2'!AZ$7,'D5'!$BP$11:$BP$4860,"taip")</f>
        <v>0</v>
      </c>
      <c r="BA23" s="222">
        <f>COUNTIFS('D5'!$B$11:$B$4860,'A2'!$D23,'D5'!$BJ$11:$BJ$4860,'A2'!BA$7,'D5'!$BP$11:$BP$4860,"taip")</f>
        <v>0</v>
      </c>
      <c r="BB23" s="222">
        <f>COUNTIFS('D5'!$B$11:$B$4860,'A2'!$D23,'D5'!$BJ$11:$BJ$4860,'A2'!BB$7,'D5'!$BP$11:$BP$4860,"taip")</f>
        <v>0</v>
      </c>
      <c r="BC23" s="222">
        <f>COUNTIFS('D5'!$B$11:$B$4860,'A2'!$D23,'D5'!$BJ$11:$BJ$4860,'A2'!BC$7,'D5'!$BP$11:$BP$4860,"taip")</f>
        <v>0</v>
      </c>
      <c r="BD23" s="221">
        <f t="shared" si="40"/>
        <v>0</v>
      </c>
      <c r="BE23" s="222">
        <f>SUMIFS('D5'!$AG$11:$AG$4860,'D5'!$B$11:$B$4860,'A2'!$D23,'D5'!$BJ$11:$BJ$4860,BE$7,'D5'!$BP$11:$BP$4860,"taip")</f>
        <v>0</v>
      </c>
      <c r="BF23" s="222">
        <f>SUMIFS('D5'!$AG$11:$AG$4860,'D5'!$B$11:$B$4860,'A2'!$D23,'D5'!$BJ$11:$BJ$4860,BF$7,'D5'!$BP$11:$BP$4860,"taip")</f>
        <v>0</v>
      </c>
      <c r="BG23" s="222">
        <f>SUMIFS('D5'!$AG$11:$AG$4860,'D5'!$B$11:$B$4860,'A2'!$D23,'D5'!$BJ$11:$BJ$4860,BG$7,'D5'!$BP$11:$BP$4860,"taip")</f>
        <v>0</v>
      </c>
      <c r="BH23" s="222">
        <f>SUMIFS('D5'!$AG$11:$AG$4860,'D5'!$B$11:$B$4860,'A2'!$D23,'D5'!$BJ$11:$BJ$4860,BH$7,'D5'!$BP$11:$BP$4860,"taip")</f>
        <v>0</v>
      </c>
      <c r="BI23" s="222">
        <f>SUMIFS('D5'!$AG$11:$AG$4860,'D5'!$B$11:$B$4860,'A2'!$D23,'D5'!$BJ$11:$BJ$4860,BI$7,'D5'!$BP$11:$BP$4860,"taip")</f>
        <v>0</v>
      </c>
      <c r="BJ23" s="222">
        <f>SUMIFS('D5'!$AG$11:$AG$4860,'D5'!$B$11:$B$4860,'A2'!$D23,'D5'!$BJ$11:$BJ$4860,BJ$7,'D5'!$BP$11:$BP$4860,"taip")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COUNTIFS('D5'!$B$11:$B$4860,'A2'!$D23,'D5'!$BK$11:$BK$4860,'A2'!BS$7,'D5'!$BS$11:$BS$4860,"taip")</f>
        <v>0</v>
      </c>
      <c r="BT23" s="222">
        <f>COUNTIFS('D5'!$B$11:$B$4860,'A2'!$D23,'D5'!$BK$11:$BK$4860,'A2'!BT$7,'D5'!$BS$11:$BS$4860,"taip")</f>
        <v>0</v>
      </c>
      <c r="BU23" s="222">
        <f>COUNTIFS('D5'!$B$11:$B$4860,'A2'!$D23,'D5'!$BK$11:$BK$4860,'A2'!BU$7,'D5'!$BS$11:$BS$4860,"taip")</f>
        <v>0</v>
      </c>
      <c r="BV23" s="222">
        <f>COUNTIFS('D5'!$B$11:$B$4860,'A2'!$D23,'D5'!$BK$11:$BK$4860,'A2'!BV$7,'D5'!$BS$11:$BS$4860,"taip")</f>
        <v>0</v>
      </c>
      <c r="BW23" s="222">
        <f>COUNTIFS('D5'!$B$11:$B$4860,'A2'!$D23,'D5'!$BK$11:$BK$4860,'A2'!BW$7,'D5'!$BS$11:$BS$4860,"taip")</f>
        <v>0</v>
      </c>
      <c r="BX23" s="222">
        <f>COUNTIFS('D5'!$B$11:$B$4860,'A2'!$D23,'D5'!$BK$11:$BK$4860,'A2'!BX$7,'D5'!$BS$11:$BS$4860,"taip")</f>
        <v>0</v>
      </c>
      <c r="BY23" s="221">
        <f t="shared" si="44"/>
        <v>0</v>
      </c>
      <c r="BZ23" s="222">
        <f>SUMIFS('D5'!$AG$11:$AG$4860,'D5'!$B$11:$B$4860,'A2'!$D23,'D5'!$BK$11:$BK$4860,BZ$7,'D5'!$BS$11:$BS$4860,"taip")</f>
        <v>0</v>
      </c>
      <c r="CA23" s="222">
        <f>SUMIFS('D5'!$AG$11:$AG$4860,'D5'!$B$11:$B$4860,'A2'!$D23,'D5'!$BK$11:$BK$4860,CA$7,'D5'!$BS$11:$BS$4860,"taip")</f>
        <v>0</v>
      </c>
      <c r="CB23" s="222">
        <f>SUMIFS('D5'!$AG$11:$AG$4860,'D5'!$B$11:$B$4860,'A2'!$D23,'D5'!$BK$11:$BK$4860,CB$7,'D5'!$BS$11:$BS$4860,"taip")</f>
        <v>0</v>
      </c>
      <c r="CC23" s="222">
        <f>SUMIFS('D5'!$AG$11:$AG$4860,'D5'!$B$11:$B$4860,'A2'!$D23,'D5'!$BK$11:$BK$4860,CC$7,'D5'!$BS$11:$BS$4860,"taip")</f>
        <v>0</v>
      </c>
      <c r="CD23" s="222">
        <f>SUMIFS('D5'!$AG$11:$AG$4860,'D5'!$B$11:$B$4860,'A2'!$D23,'D5'!$BK$11:$BK$4860,CD$7,'D5'!$BS$11:$BS$4860,"taip")</f>
        <v>0</v>
      </c>
      <c r="CE23" s="222">
        <f>SUMIFS('D5'!$AG$11:$AG$4860,'D5'!$B$11:$B$4860,'A2'!$D23,'D5'!$BK$11:$BK$4860,CE$7,'D5'!$BS$11:$BS$4860,"taip")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3">
      <c r="A24" s="10" t="s">
        <v>43</v>
      </c>
      <c r="B24" s="197">
        <f>'VPS1'!C24</f>
        <v>0</v>
      </c>
      <c r="C24" s="213">
        <f>'VPS1'!D24</f>
        <v>0</v>
      </c>
      <c r="D24" s="54">
        <f>'VPS1'!J24</f>
        <v>0</v>
      </c>
      <c r="E24" s="54" t="str">
        <f>'VPS1'!L24</f>
        <v>EŽŪFKP</v>
      </c>
      <c r="F24" s="198">
        <f>'VPS1'!G24</f>
        <v>0</v>
      </c>
      <c r="G24" s="221">
        <f t="shared" si="32"/>
        <v>0</v>
      </c>
      <c r="H24" s="222">
        <f>COUNTIFS('D5'!$B$11:$B$4860,'A2'!$D24,'D5'!$BH$11:$BH$4860,'A2'!H$7,'D5'!$BN$11:$BN$4860,"taip")</f>
        <v>0</v>
      </c>
      <c r="I24" s="222">
        <f>COUNTIFS('D5'!$B$11:$B$4860,'A2'!$D24,'D5'!$BH$11:$BH$4860,'A2'!I$7,'D5'!$BN$11:$BN$4860,"taip")</f>
        <v>0</v>
      </c>
      <c r="J24" s="222">
        <f>COUNTIFS('D5'!$B$11:$B$4860,'A2'!$D24,'D5'!$BH$11:$BH$4860,'A2'!J$7,'D5'!$BN$11:$BN$4860,"taip")</f>
        <v>0</v>
      </c>
      <c r="K24" s="222">
        <f>COUNTIFS('D5'!$B$11:$B$4860,'A2'!$D24,'D5'!$BH$11:$BH$4860,'A2'!K$7,'D5'!$BN$11:$BN$4860,"taip")</f>
        <v>0</v>
      </c>
      <c r="L24" s="222">
        <f>COUNTIFS('D5'!$B$11:$B$4860,'A2'!$D24,'D5'!$BH$11:$BH$4860,'A2'!L$7,'D5'!$BN$11:$BN$4860,"taip")</f>
        <v>0</v>
      </c>
      <c r="M24" s="222">
        <f>COUNTIFS('D5'!$B$11:$B$4860,'A2'!$D24,'D5'!$BH$11:$BH$4860,'A2'!M$7,'D5'!$BN$11:$BN$4860,"taip")</f>
        <v>0</v>
      </c>
      <c r="N24" s="221">
        <f t="shared" si="33"/>
        <v>0</v>
      </c>
      <c r="O24" s="222">
        <f>SUMIFS('D5'!$L$11:$L$4860,'D5'!$B$11:$B$4860,'A2'!$D24,'D5'!$BH$11:$BH$4860,O$7,'D5'!$BN$11:$BN$4860,"taip")</f>
        <v>0</v>
      </c>
      <c r="P24" s="222">
        <f>SUMIFS('D5'!$L$11:$L$4860,'D5'!$B$11:$B$4860,'A2'!$D24,'D5'!$BH$11:$BH$4860,P$7,'D5'!$BN$11:$BN$4860,"taip")</f>
        <v>0</v>
      </c>
      <c r="Q24" s="222">
        <f>SUMIFS('D5'!$L$11:$L$4860,'D5'!$B$11:$B$4860,'A2'!$D24,'D5'!$BH$11:$BH$4860,Q$7,'D5'!$BN$11:$BN$4860,"taip")</f>
        <v>0</v>
      </c>
      <c r="R24" s="222">
        <f>SUMIFS('D5'!$L$11:$L$4860,'D5'!$B$11:$B$4860,'A2'!$D24,'D5'!$BH$11:$BH$4860,R$7,'D5'!$BN$11:$BN$4860,"taip")</f>
        <v>0</v>
      </c>
      <c r="S24" s="222">
        <f>SUMIFS('D5'!$L$11:$L$4860,'D5'!$B$11:$B$4860,'A2'!$D24,'D5'!$BH$11:$BH$4860,S$7,'D5'!$BN$11:$BN$4860,"taip")</f>
        <v>0</v>
      </c>
      <c r="T24" s="222">
        <f>SUMIFS('D5'!$L$11:$L$4860,'D5'!$B$11:$B$4860,'A2'!$D24,'D5'!$BH$11:$BH$4860,T$7,'D5'!$BN$11:$BN$4860,"taip")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COUNTIFS('D5'!$B$11:$B$4860,'A2'!$D24,'D5'!$BI$11:$BI$4860,'A2'!AC$7,'D5'!$BO$11:$BO$4860,"taip")</f>
        <v>0</v>
      </c>
      <c r="AD24" s="222">
        <f>COUNTIFS('D5'!$B$11:$B$4860,'A2'!$D24,'D5'!$BI$11:$BI$4860,'A2'!AD$7,'D5'!$BO$11:$BO$4860,"taip")</f>
        <v>0</v>
      </c>
      <c r="AE24" s="222">
        <f>COUNTIFS('D5'!$B$11:$B$4860,'A2'!$D24,'D5'!$BI$11:$BI$4860,'A2'!AE$7,'D5'!$BO$11:$BO$4860,"taip")</f>
        <v>0</v>
      </c>
      <c r="AF24" s="222">
        <f>COUNTIFS('D5'!$B$11:$B$4860,'A2'!$D24,'D5'!$BI$11:$BI$4860,'A2'!AF$7,'D5'!$BO$11:$BO$4860,"taip")</f>
        <v>0</v>
      </c>
      <c r="AG24" s="222">
        <f>COUNTIFS('D5'!$B$11:$B$4860,'A2'!$D24,'D5'!$BI$11:$BI$4860,'A2'!AG$7,'D5'!$BO$11:$BO$4860,"taip")</f>
        <v>0</v>
      </c>
      <c r="AH24" s="222">
        <f>COUNTIFS('D5'!$B$11:$B$4860,'A2'!$D24,'D5'!$BI$11:$BI$4860,'A2'!AH$7,'D5'!$BO$11:$BO$4860,"taip")</f>
        <v>0</v>
      </c>
      <c r="AI24" s="221">
        <f t="shared" si="36"/>
        <v>0</v>
      </c>
      <c r="AJ24" s="222">
        <f>SUMIFS('D5'!$AG$11:$AG$4860,'D5'!$B$11:$B$4860,'A2'!$D24,'D5'!$BI$11:$BI$4860,AJ$7,'D5'!$BO$11:$BO$4860,"taip")</f>
        <v>0</v>
      </c>
      <c r="AK24" s="222">
        <f>SUMIFS('D5'!$AG$11:$AG$4860,'D5'!$B$11:$B$4860,'A2'!$D24,'D5'!$BI$11:$BI$4860,AK$7,'D5'!$BO$11:$BO$4860,"taip")</f>
        <v>0</v>
      </c>
      <c r="AL24" s="222">
        <f>SUMIFS('D5'!$AG$11:$AG$4860,'D5'!$B$11:$B$4860,'A2'!$D24,'D5'!$BI$11:$BI$4860,AL$7,'D5'!$BO$11:$BO$4860,"taip")</f>
        <v>0</v>
      </c>
      <c r="AM24" s="222">
        <f>SUMIFS('D5'!$AG$11:$AG$4860,'D5'!$B$11:$B$4860,'A2'!$D24,'D5'!$BI$11:$BI$4860,AM$7,'D5'!$BO$11:$BO$4860,"taip")</f>
        <v>0</v>
      </c>
      <c r="AN24" s="222">
        <f>SUMIFS('D5'!$AG$11:$AG$4860,'D5'!$B$11:$B$4860,'A2'!$D24,'D5'!$BI$11:$BI$4860,AN$7,'D5'!$BO$11:$BO$4860,"taip")</f>
        <v>0</v>
      </c>
      <c r="AO24" s="222">
        <f>SUMIFS('D5'!$AG$11:$AG$4860,'D5'!$B$11:$B$4860,'A2'!$D24,'D5'!$BI$11:$BI$4860,AO$7,'D5'!$BO$11:$BO$4860,"taip")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COUNTIFS('D5'!$B$11:$B$4860,'A2'!$D24,'D5'!$BJ$11:$BJ$4860,'A2'!AX$7,'D5'!$BP$11:$BP$4860,"taip")</f>
        <v>0</v>
      </c>
      <c r="AY24" s="222">
        <f>COUNTIFS('D5'!$B$11:$B$4860,'A2'!$D24,'D5'!$BJ$11:$BJ$4860,'A2'!AY$7,'D5'!$BP$11:$BP$4860,"taip")</f>
        <v>0</v>
      </c>
      <c r="AZ24" s="222">
        <f>COUNTIFS('D5'!$B$11:$B$4860,'A2'!$D24,'D5'!$BJ$11:$BJ$4860,'A2'!AZ$7,'D5'!$BP$11:$BP$4860,"taip")</f>
        <v>0</v>
      </c>
      <c r="BA24" s="222">
        <f>COUNTIFS('D5'!$B$11:$B$4860,'A2'!$D24,'D5'!$BJ$11:$BJ$4860,'A2'!BA$7,'D5'!$BP$11:$BP$4860,"taip")</f>
        <v>0</v>
      </c>
      <c r="BB24" s="222">
        <f>COUNTIFS('D5'!$B$11:$B$4860,'A2'!$D24,'D5'!$BJ$11:$BJ$4860,'A2'!BB$7,'D5'!$BP$11:$BP$4860,"taip")</f>
        <v>0</v>
      </c>
      <c r="BC24" s="222">
        <f>COUNTIFS('D5'!$B$11:$B$4860,'A2'!$D24,'D5'!$BJ$11:$BJ$4860,'A2'!BC$7,'D5'!$BP$11:$BP$4860,"taip")</f>
        <v>0</v>
      </c>
      <c r="BD24" s="221">
        <f t="shared" si="40"/>
        <v>0</v>
      </c>
      <c r="BE24" s="222">
        <f>SUMIFS('D5'!$AG$11:$AG$4860,'D5'!$B$11:$B$4860,'A2'!$D24,'D5'!$BJ$11:$BJ$4860,BE$7,'D5'!$BP$11:$BP$4860,"taip")</f>
        <v>0</v>
      </c>
      <c r="BF24" s="222">
        <f>SUMIFS('D5'!$AG$11:$AG$4860,'D5'!$B$11:$B$4860,'A2'!$D24,'D5'!$BJ$11:$BJ$4860,BF$7,'D5'!$BP$11:$BP$4860,"taip")</f>
        <v>0</v>
      </c>
      <c r="BG24" s="222">
        <f>SUMIFS('D5'!$AG$11:$AG$4860,'D5'!$B$11:$B$4860,'A2'!$D24,'D5'!$BJ$11:$BJ$4860,BG$7,'D5'!$BP$11:$BP$4860,"taip")</f>
        <v>0</v>
      </c>
      <c r="BH24" s="222">
        <f>SUMIFS('D5'!$AG$11:$AG$4860,'D5'!$B$11:$B$4860,'A2'!$D24,'D5'!$BJ$11:$BJ$4860,BH$7,'D5'!$BP$11:$BP$4860,"taip")</f>
        <v>0</v>
      </c>
      <c r="BI24" s="222">
        <f>SUMIFS('D5'!$AG$11:$AG$4860,'D5'!$B$11:$B$4860,'A2'!$D24,'D5'!$BJ$11:$BJ$4860,BI$7,'D5'!$BP$11:$BP$4860,"taip")</f>
        <v>0</v>
      </c>
      <c r="BJ24" s="222">
        <f>SUMIFS('D5'!$AG$11:$AG$4860,'D5'!$B$11:$B$4860,'A2'!$D24,'D5'!$BJ$11:$BJ$4860,BJ$7,'D5'!$BP$11:$BP$4860,"taip")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COUNTIFS('D5'!$B$11:$B$4860,'A2'!$D24,'D5'!$BK$11:$BK$4860,'A2'!BS$7,'D5'!$BS$11:$BS$4860,"taip")</f>
        <v>0</v>
      </c>
      <c r="BT24" s="222">
        <f>COUNTIFS('D5'!$B$11:$B$4860,'A2'!$D24,'D5'!$BK$11:$BK$4860,'A2'!BT$7,'D5'!$BS$11:$BS$4860,"taip")</f>
        <v>0</v>
      </c>
      <c r="BU24" s="222">
        <f>COUNTIFS('D5'!$B$11:$B$4860,'A2'!$D24,'D5'!$BK$11:$BK$4860,'A2'!BU$7,'D5'!$BS$11:$BS$4860,"taip")</f>
        <v>0</v>
      </c>
      <c r="BV24" s="222">
        <f>COUNTIFS('D5'!$B$11:$B$4860,'A2'!$D24,'D5'!$BK$11:$BK$4860,'A2'!BV$7,'D5'!$BS$11:$BS$4860,"taip")</f>
        <v>0</v>
      </c>
      <c r="BW24" s="222">
        <f>COUNTIFS('D5'!$B$11:$B$4860,'A2'!$D24,'D5'!$BK$11:$BK$4860,'A2'!BW$7,'D5'!$BS$11:$BS$4860,"taip")</f>
        <v>0</v>
      </c>
      <c r="BX24" s="222">
        <f>COUNTIFS('D5'!$B$11:$B$4860,'A2'!$D24,'D5'!$BK$11:$BK$4860,'A2'!BX$7,'D5'!$BS$11:$BS$4860,"taip")</f>
        <v>0</v>
      </c>
      <c r="BY24" s="221">
        <f t="shared" si="44"/>
        <v>0</v>
      </c>
      <c r="BZ24" s="222">
        <f>SUMIFS('D5'!$AG$11:$AG$4860,'D5'!$B$11:$B$4860,'A2'!$D24,'D5'!$BK$11:$BK$4860,BZ$7,'D5'!$BS$11:$BS$4860,"taip")</f>
        <v>0</v>
      </c>
      <c r="CA24" s="222">
        <f>SUMIFS('D5'!$AG$11:$AG$4860,'D5'!$B$11:$B$4860,'A2'!$D24,'D5'!$BK$11:$BK$4860,CA$7,'D5'!$BS$11:$BS$4860,"taip")</f>
        <v>0</v>
      </c>
      <c r="CB24" s="222">
        <f>SUMIFS('D5'!$AG$11:$AG$4860,'D5'!$B$11:$B$4860,'A2'!$D24,'D5'!$BK$11:$BK$4860,CB$7,'D5'!$BS$11:$BS$4860,"taip")</f>
        <v>0</v>
      </c>
      <c r="CC24" s="222">
        <f>SUMIFS('D5'!$AG$11:$AG$4860,'D5'!$B$11:$B$4860,'A2'!$D24,'D5'!$BK$11:$BK$4860,CC$7,'D5'!$BS$11:$BS$4860,"taip")</f>
        <v>0</v>
      </c>
      <c r="CD24" s="222">
        <f>SUMIFS('D5'!$AG$11:$AG$4860,'D5'!$B$11:$B$4860,'A2'!$D24,'D5'!$BK$11:$BK$4860,CD$7,'D5'!$BS$11:$BS$4860,"taip")</f>
        <v>0</v>
      </c>
      <c r="CE24" s="222">
        <f>SUMIFS('D5'!$AG$11:$AG$4860,'D5'!$B$11:$B$4860,'A2'!$D24,'D5'!$BK$11:$BK$4860,CE$7,'D5'!$BS$11:$BS$4860,"taip")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3">
      <c r="A25" s="10" t="s">
        <v>44</v>
      </c>
      <c r="B25" s="197">
        <f>'VPS1'!C25</f>
        <v>0</v>
      </c>
      <c r="C25" s="213">
        <f>'VPS1'!D25</f>
        <v>0</v>
      </c>
      <c r="D25" s="54">
        <f>'VPS1'!J25</f>
        <v>0</v>
      </c>
      <c r="E25" s="54" t="str">
        <f>'VPS1'!L25</f>
        <v>EŽŪFKP</v>
      </c>
      <c r="F25" s="198">
        <f>'VPS1'!G25</f>
        <v>0</v>
      </c>
      <c r="G25" s="221">
        <f t="shared" si="32"/>
        <v>0</v>
      </c>
      <c r="H25" s="222">
        <f>COUNTIFS('D5'!$B$11:$B$4860,'A2'!$D25,'D5'!$BH$11:$BH$4860,'A2'!H$7,'D5'!$BN$11:$BN$4860,"taip")</f>
        <v>0</v>
      </c>
      <c r="I25" s="222">
        <f>COUNTIFS('D5'!$B$11:$B$4860,'A2'!$D25,'D5'!$BH$11:$BH$4860,'A2'!I$7,'D5'!$BN$11:$BN$4860,"taip")</f>
        <v>0</v>
      </c>
      <c r="J25" s="222">
        <f>COUNTIFS('D5'!$B$11:$B$4860,'A2'!$D25,'D5'!$BH$11:$BH$4860,'A2'!J$7,'D5'!$BN$11:$BN$4860,"taip")</f>
        <v>0</v>
      </c>
      <c r="K25" s="222">
        <f>COUNTIFS('D5'!$B$11:$B$4860,'A2'!$D25,'D5'!$BH$11:$BH$4860,'A2'!K$7,'D5'!$BN$11:$BN$4860,"taip")</f>
        <v>0</v>
      </c>
      <c r="L25" s="222">
        <f>COUNTIFS('D5'!$B$11:$B$4860,'A2'!$D25,'D5'!$BH$11:$BH$4860,'A2'!L$7,'D5'!$BN$11:$BN$4860,"taip")</f>
        <v>0</v>
      </c>
      <c r="M25" s="222">
        <f>COUNTIFS('D5'!$B$11:$B$4860,'A2'!$D25,'D5'!$BH$11:$BH$4860,'A2'!M$7,'D5'!$BN$11:$BN$4860,"taip")</f>
        <v>0</v>
      </c>
      <c r="N25" s="221">
        <f t="shared" si="33"/>
        <v>0</v>
      </c>
      <c r="O25" s="222">
        <f>SUMIFS('D5'!$L$11:$L$4860,'D5'!$B$11:$B$4860,'A2'!$D25,'D5'!$BH$11:$BH$4860,O$7,'D5'!$BN$11:$BN$4860,"taip")</f>
        <v>0</v>
      </c>
      <c r="P25" s="222">
        <f>SUMIFS('D5'!$L$11:$L$4860,'D5'!$B$11:$B$4860,'A2'!$D25,'D5'!$BH$11:$BH$4860,P$7,'D5'!$BN$11:$BN$4860,"taip")</f>
        <v>0</v>
      </c>
      <c r="Q25" s="222">
        <f>SUMIFS('D5'!$L$11:$L$4860,'D5'!$B$11:$B$4860,'A2'!$D25,'D5'!$BH$11:$BH$4860,Q$7,'D5'!$BN$11:$BN$4860,"taip")</f>
        <v>0</v>
      </c>
      <c r="R25" s="222">
        <f>SUMIFS('D5'!$L$11:$L$4860,'D5'!$B$11:$B$4860,'A2'!$D25,'D5'!$BH$11:$BH$4860,R$7,'D5'!$BN$11:$BN$4860,"taip")</f>
        <v>0</v>
      </c>
      <c r="S25" s="222">
        <f>SUMIFS('D5'!$L$11:$L$4860,'D5'!$B$11:$B$4860,'A2'!$D25,'D5'!$BH$11:$BH$4860,S$7,'D5'!$BN$11:$BN$4860,"taip")</f>
        <v>0</v>
      </c>
      <c r="T25" s="222">
        <f>SUMIFS('D5'!$L$11:$L$4860,'D5'!$B$11:$B$4860,'A2'!$D25,'D5'!$BH$11:$BH$4860,T$7,'D5'!$BN$11:$BN$4860,"taip")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COUNTIFS('D5'!$B$11:$B$4860,'A2'!$D25,'D5'!$BI$11:$BI$4860,'A2'!AC$7,'D5'!$BO$11:$BO$4860,"taip")</f>
        <v>0</v>
      </c>
      <c r="AD25" s="222">
        <f>COUNTIFS('D5'!$B$11:$B$4860,'A2'!$D25,'D5'!$BI$11:$BI$4860,'A2'!AD$7,'D5'!$BO$11:$BO$4860,"taip")</f>
        <v>0</v>
      </c>
      <c r="AE25" s="222">
        <f>COUNTIFS('D5'!$B$11:$B$4860,'A2'!$D25,'D5'!$BI$11:$BI$4860,'A2'!AE$7,'D5'!$BO$11:$BO$4860,"taip")</f>
        <v>0</v>
      </c>
      <c r="AF25" s="222">
        <f>COUNTIFS('D5'!$B$11:$B$4860,'A2'!$D25,'D5'!$BI$11:$BI$4860,'A2'!AF$7,'D5'!$BO$11:$BO$4860,"taip")</f>
        <v>0</v>
      </c>
      <c r="AG25" s="222">
        <f>COUNTIFS('D5'!$B$11:$B$4860,'A2'!$D25,'D5'!$BI$11:$BI$4860,'A2'!AG$7,'D5'!$BO$11:$BO$4860,"taip")</f>
        <v>0</v>
      </c>
      <c r="AH25" s="222">
        <f>COUNTIFS('D5'!$B$11:$B$4860,'A2'!$D25,'D5'!$BI$11:$BI$4860,'A2'!AH$7,'D5'!$BO$11:$BO$4860,"taip")</f>
        <v>0</v>
      </c>
      <c r="AI25" s="221">
        <f t="shared" si="36"/>
        <v>0</v>
      </c>
      <c r="AJ25" s="222">
        <f>SUMIFS('D5'!$AG$11:$AG$4860,'D5'!$B$11:$B$4860,'A2'!$D25,'D5'!$BI$11:$BI$4860,AJ$7,'D5'!$BO$11:$BO$4860,"taip")</f>
        <v>0</v>
      </c>
      <c r="AK25" s="222">
        <f>SUMIFS('D5'!$AG$11:$AG$4860,'D5'!$B$11:$B$4860,'A2'!$D25,'D5'!$BI$11:$BI$4860,AK$7,'D5'!$BO$11:$BO$4860,"taip")</f>
        <v>0</v>
      </c>
      <c r="AL25" s="222">
        <f>SUMIFS('D5'!$AG$11:$AG$4860,'D5'!$B$11:$B$4860,'A2'!$D25,'D5'!$BI$11:$BI$4860,AL$7,'D5'!$BO$11:$BO$4860,"taip")</f>
        <v>0</v>
      </c>
      <c r="AM25" s="222">
        <f>SUMIFS('D5'!$AG$11:$AG$4860,'D5'!$B$11:$B$4860,'A2'!$D25,'D5'!$BI$11:$BI$4860,AM$7,'D5'!$BO$11:$BO$4860,"taip")</f>
        <v>0</v>
      </c>
      <c r="AN25" s="222">
        <f>SUMIFS('D5'!$AG$11:$AG$4860,'D5'!$B$11:$B$4860,'A2'!$D25,'D5'!$BI$11:$BI$4860,AN$7,'D5'!$BO$11:$BO$4860,"taip")</f>
        <v>0</v>
      </c>
      <c r="AO25" s="222">
        <f>SUMIFS('D5'!$AG$11:$AG$4860,'D5'!$B$11:$B$4860,'A2'!$D25,'D5'!$BI$11:$BI$4860,AO$7,'D5'!$BO$11:$BO$4860,"taip")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COUNTIFS('D5'!$B$11:$B$4860,'A2'!$D25,'D5'!$BJ$11:$BJ$4860,'A2'!AX$7,'D5'!$BP$11:$BP$4860,"taip")</f>
        <v>0</v>
      </c>
      <c r="AY25" s="222">
        <f>COUNTIFS('D5'!$B$11:$B$4860,'A2'!$D25,'D5'!$BJ$11:$BJ$4860,'A2'!AY$7,'D5'!$BP$11:$BP$4860,"taip")</f>
        <v>0</v>
      </c>
      <c r="AZ25" s="222">
        <f>COUNTIFS('D5'!$B$11:$B$4860,'A2'!$D25,'D5'!$BJ$11:$BJ$4860,'A2'!AZ$7,'D5'!$BP$11:$BP$4860,"taip")</f>
        <v>0</v>
      </c>
      <c r="BA25" s="222">
        <f>COUNTIFS('D5'!$B$11:$B$4860,'A2'!$D25,'D5'!$BJ$11:$BJ$4860,'A2'!BA$7,'D5'!$BP$11:$BP$4860,"taip")</f>
        <v>0</v>
      </c>
      <c r="BB25" s="222">
        <f>COUNTIFS('D5'!$B$11:$B$4860,'A2'!$D25,'D5'!$BJ$11:$BJ$4860,'A2'!BB$7,'D5'!$BP$11:$BP$4860,"taip")</f>
        <v>0</v>
      </c>
      <c r="BC25" s="222">
        <f>COUNTIFS('D5'!$B$11:$B$4860,'A2'!$D25,'D5'!$BJ$11:$BJ$4860,'A2'!BC$7,'D5'!$BP$11:$BP$4860,"taip")</f>
        <v>0</v>
      </c>
      <c r="BD25" s="221">
        <f t="shared" si="40"/>
        <v>0</v>
      </c>
      <c r="BE25" s="222">
        <f>SUMIFS('D5'!$AG$11:$AG$4860,'D5'!$B$11:$B$4860,'A2'!$D25,'D5'!$BJ$11:$BJ$4860,BE$7,'D5'!$BP$11:$BP$4860,"taip")</f>
        <v>0</v>
      </c>
      <c r="BF25" s="222">
        <f>SUMIFS('D5'!$AG$11:$AG$4860,'D5'!$B$11:$B$4860,'A2'!$D25,'D5'!$BJ$11:$BJ$4860,BF$7,'D5'!$BP$11:$BP$4860,"taip")</f>
        <v>0</v>
      </c>
      <c r="BG25" s="222">
        <f>SUMIFS('D5'!$AG$11:$AG$4860,'D5'!$B$11:$B$4860,'A2'!$D25,'D5'!$BJ$11:$BJ$4860,BG$7,'D5'!$BP$11:$BP$4860,"taip")</f>
        <v>0</v>
      </c>
      <c r="BH25" s="222">
        <f>SUMIFS('D5'!$AG$11:$AG$4860,'D5'!$B$11:$B$4860,'A2'!$D25,'D5'!$BJ$11:$BJ$4860,BH$7,'D5'!$BP$11:$BP$4860,"taip")</f>
        <v>0</v>
      </c>
      <c r="BI25" s="222">
        <f>SUMIFS('D5'!$AG$11:$AG$4860,'D5'!$B$11:$B$4860,'A2'!$D25,'D5'!$BJ$11:$BJ$4860,BI$7,'D5'!$BP$11:$BP$4860,"taip")</f>
        <v>0</v>
      </c>
      <c r="BJ25" s="222">
        <f>SUMIFS('D5'!$AG$11:$AG$4860,'D5'!$B$11:$B$4860,'A2'!$D25,'D5'!$BJ$11:$BJ$4860,BJ$7,'D5'!$BP$11:$BP$4860,"taip")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COUNTIFS('D5'!$B$11:$B$4860,'A2'!$D25,'D5'!$BK$11:$BK$4860,'A2'!BS$7,'D5'!$BS$11:$BS$4860,"taip")</f>
        <v>0</v>
      </c>
      <c r="BT25" s="222">
        <f>COUNTIFS('D5'!$B$11:$B$4860,'A2'!$D25,'D5'!$BK$11:$BK$4860,'A2'!BT$7,'D5'!$BS$11:$BS$4860,"taip")</f>
        <v>0</v>
      </c>
      <c r="BU25" s="222">
        <f>COUNTIFS('D5'!$B$11:$B$4860,'A2'!$D25,'D5'!$BK$11:$BK$4860,'A2'!BU$7,'D5'!$BS$11:$BS$4860,"taip")</f>
        <v>0</v>
      </c>
      <c r="BV25" s="222">
        <f>COUNTIFS('D5'!$B$11:$B$4860,'A2'!$D25,'D5'!$BK$11:$BK$4860,'A2'!BV$7,'D5'!$BS$11:$BS$4860,"taip")</f>
        <v>0</v>
      </c>
      <c r="BW25" s="222">
        <f>COUNTIFS('D5'!$B$11:$B$4860,'A2'!$D25,'D5'!$BK$11:$BK$4860,'A2'!BW$7,'D5'!$BS$11:$BS$4860,"taip")</f>
        <v>0</v>
      </c>
      <c r="BX25" s="222">
        <f>COUNTIFS('D5'!$B$11:$B$4860,'A2'!$D25,'D5'!$BK$11:$BK$4860,'A2'!BX$7,'D5'!$BS$11:$BS$4860,"taip")</f>
        <v>0</v>
      </c>
      <c r="BY25" s="221">
        <f t="shared" si="44"/>
        <v>0</v>
      </c>
      <c r="BZ25" s="222">
        <f>SUMIFS('D5'!$AG$11:$AG$4860,'D5'!$B$11:$B$4860,'A2'!$D25,'D5'!$BK$11:$BK$4860,BZ$7,'D5'!$BS$11:$BS$4860,"taip")</f>
        <v>0</v>
      </c>
      <c r="CA25" s="222">
        <f>SUMIFS('D5'!$AG$11:$AG$4860,'D5'!$B$11:$B$4860,'A2'!$D25,'D5'!$BK$11:$BK$4860,CA$7,'D5'!$BS$11:$BS$4860,"taip")</f>
        <v>0</v>
      </c>
      <c r="CB25" s="222">
        <f>SUMIFS('D5'!$AG$11:$AG$4860,'D5'!$B$11:$B$4860,'A2'!$D25,'D5'!$BK$11:$BK$4860,CB$7,'D5'!$BS$11:$BS$4860,"taip")</f>
        <v>0</v>
      </c>
      <c r="CC25" s="222">
        <f>SUMIFS('D5'!$AG$11:$AG$4860,'D5'!$B$11:$B$4860,'A2'!$D25,'D5'!$BK$11:$BK$4860,CC$7,'D5'!$BS$11:$BS$4860,"taip")</f>
        <v>0</v>
      </c>
      <c r="CD25" s="222">
        <f>SUMIFS('D5'!$AG$11:$AG$4860,'D5'!$B$11:$B$4860,'A2'!$D25,'D5'!$BK$11:$BK$4860,CD$7,'D5'!$BS$11:$BS$4860,"taip")</f>
        <v>0</v>
      </c>
      <c r="CE25" s="222">
        <f>SUMIFS('D5'!$AG$11:$AG$4860,'D5'!$B$11:$B$4860,'A2'!$D25,'D5'!$BK$11:$BK$4860,CE$7,'D5'!$BS$11:$BS$4860,"taip")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3">
      <c r="A26" s="10" t="s">
        <v>45</v>
      </c>
      <c r="B26" s="197">
        <f>'VPS1'!C26</f>
        <v>0</v>
      </c>
      <c r="C26" s="213">
        <f>'VPS1'!D26</f>
        <v>0</v>
      </c>
      <c r="D26" s="54">
        <f>'VPS1'!J26</f>
        <v>0</v>
      </c>
      <c r="E26" s="54" t="str">
        <f>'VPS1'!L26</f>
        <v>EŽŪFKP</v>
      </c>
      <c r="F26" s="198">
        <f>'VPS1'!G26</f>
        <v>0</v>
      </c>
      <c r="G26" s="221">
        <f t="shared" si="32"/>
        <v>0</v>
      </c>
      <c r="H26" s="222">
        <f>COUNTIFS('D5'!$B$11:$B$4860,'A2'!$D26,'D5'!$BH$11:$BH$4860,'A2'!H$7,'D5'!$BN$11:$BN$4860,"taip")</f>
        <v>0</v>
      </c>
      <c r="I26" s="222">
        <f>COUNTIFS('D5'!$B$11:$B$4860,'A2'!$D26,'D5'!$BH$11:$BH$4860,'A2'!I$7,'D5'!$BN$11:$BN$4860,"taip")</f>
        <v>0</v>
      </c>
      <c r="J26" s="222">
        <f>COUNTIFS('D5'!$B$11:$B$4860,'A2'!$D26,'D5'!$BH$11:$BH$4860,'A2'!J$7,'D5'!$BN$11:$BN$4860,"taip")</f>
        <v>0</v>
      </c>
      <c r="K26" s="222">
        <f>COUNTIFS('D5'!$B$11:$B$4860,'A2'!$D26,'D5'!$BH$11:$BH$4860,'A2'!K$7,'D5'!$BN$11:$BN$4860,"taip")</f>
        <v>0</v>
      </c>
      <c r="L26" s="222">
        <f>COUNTIFS('D5'!$B$11:$B$4860,'A2'!$D26,'D5'!$BH$11:$BH$4860,'A2'!L$7,'D5'!$BN$11:$BN$4860,"taip")</f>
        <v>0</v>
      </c>
      <c r="M26" s="222">
        <f>COUNTIFS('D5'!$B$11:$B$4860,'A2'!$D26,'D5'!$BH$11:$BH$4860,'A2'!M$7,'D5'!$BN$11:$BN$4860,"taip")</f>
        <v>0</v>
      </c>
      <c r="N26" s="221">
        <f t="shared" si="33"/>
        <v>0</v>
      </c>
      <c r="O26" s="222">
        <f>SUMIFS('D5'!$L$11:$L$4860,'D5'!$B$11:$B$4860,'A2'!$D26,'D5'!$BH$11:$BH$4860,O$7,'D5'!$BN$11:$BN$4860,"taip")</f>
        <v>0</v>
      </c>
      <c r="P26" s="222">
        <f>SUMIFS('D5'!$L$11:$L$4860,'D5'!$B$11:$B$4860,'A2'!$D26,'D5'!$BH$11:$BH$4860,P$7,'D5'!$BN$11:$BN$4860,"taip")</f>
        <v>0</v>
      </c>
      <c r="Q26" s="222">
        <f>SUMIFS('D5'!$L$11:$L$4860,'D5'!$B$11:$B$4860,'A2'!$D26,'D5'!$BH$11:$BH$4860,Q$7,'D5'!$BN$11:$BN$4860,"taip")</f>
        <v>0</v>
      </c>
      <c r="R26" s="222">
        <f>SUMIFS('D5'!$L$11:$L$4860,'D5'!$B$11:$B$4860,'A2'!$D26,'D5'!$BH$11:$BH$4860,R$7,'D5'!$BN$11:$BN$4860,"taip")</f>
        <v>0</v>
      </c>
      <c r="S26" s="222">
        <f>SUMIFS('D5'!$L$11:$L$4860,'D5'!$B$11:$B$4860,'A2'!$D26,'D5'!$BH$11:$BH$4860,S$7,'D5'!$BN$11:$BN$4860,"taip")</f>
        <v>0</v>
      </c>
      <c r="T26" s="222">
        <f>SUMIFS('D5'!$L$11:$L$4860,'D5'!$B$11:$B$4860,'A2'!$D26,'D5'!$BH$11:$BH$4860,T$7,'D5'!$BN$11:$BN$4860,"taip")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COUNTIFS('D5'!$B$11:$B$4860,'A2'!$D26,'D5'!$BI$11:$BI$4860,'A2'!AC$7,'D5'!$BO$11:$BO$4860,"taip")</f>
        <v>0</v>
      </c>
      <c r="AD26" s="222">
        <f>COUNTIFS('D5'!$B$11:$B$4860,'A2'!$D26,'D5'!$BI$11:$BI$4860,'A2'!AD$7,'D5'!$BO$11:$BO$4860,"taip")</f>
        <v>0</v>
      </c>
      <c r="AE26" s="222">
        <f>COUNTIFS('D5'!$B$11:$B$4860,'A2'!$D26,'D5'!$BI$11:$BI$4860,'A2'!AE$7,'D5'!$BO$11:$BO$4860,"taip")</f>
        <v>0</v>
      </c>
      <c r="AF26" s="222">
        <f>COUNTIFS('D5'!$B$11:$B$4860,'A2'!$D26,'D5'!$BI$11:$BI$4860,'A2'!AF$7,'D5'!$BO$11:$BO$4860,"taip")</f>
        <v>0</v>
      </c>
      <c r="AG26" s="222">
        <f>COUNTIFS('D5'!$B$11:$B$4860,'A2'!$D26,'D5'!$BI$11:$BI$4860,'A2'!AG$7,'D5'!$BO$11:$BO$4860,"taip")</f>
        <v>0</v>
      </c>
      <c r="AH26" s="222">
        <f>COUNTIFS('D5'!$B$11:$B$4860,'A2'!$D26,'D5'!$BI$11:$BI$4860,'A2'!AH$7,'D5'!$BO$11:$BO$4860,"taip")</f>
        <v>0</v>
      </c>
      <c r="AI26" s="221">
        <f t="shared" si="36"/>
        <v>0</v>
      </c>
      <c r="AJ26" s="222">
        <f>SUMIFS('D5'!$AG$11:$AG$4860,'D5'!$B$11:$B$4860,'A2'!$D26,'D5'!$BI$11:$BI$4860,AJ$7,'D5'!$BO$11:$BO$4860,"taip")</f>
        <v>0</v>
      </c>
      <c r="AK26" s="222">
        <f>SUMIFS('D5'!$AG$11:$AG$4860,'D5'!$B$11:$B$4860,'A2'!$D26,'D5'!$BI$11:$BI$4860,AK$7,'D5'!$BO$11:$BO$4860,"taip")</f>
        <v>0</v>
      </c>
      <c r="AL26" s="222">
        <f>SUMIFS('D5'!$AG$11:$AG$4860,'D5'!$B$11:$B$4860,'A2'!$D26,'D5'!$BI$11:$BI$4860,AL$7,'D5'!$BO$11:$BO$4860,"taip")</f>
        <v>0</v>
      </c>
      <c r="AM26" s="222">
        <f>SUMIFS('D5'!$AG$11:$AG$4860,'D5'!$B$11:$B$4860,'A2'!$D26,'D5'!$BI$11:$BI$4860,AM$7,'D5'!$BO$11:$BO$4860,"taip")</f>
        <v>0</v>
      </c>
      <c r="AN26" s="222">
        <f>SUMIFS('D5'!$AG$11:$AG$4860,'D5'!$B$11:$B$4860,'A2'!$D26,'D5'!$BI$11:$BI$4860,AN$7,'D5'!$BO$11:$BO$4860,"taip")</f>
        <v>0</v>
      </c>
      <c r="AO26" s="222">
        <f>SUMIFS('D5'!$AG$11:$AG$4860,'D5'!$B$11:$B$4860,'A2'!$D26,'D5'!$BI$11:$BI$4860,AO$7,'D5'!$BO$11:$BO$4860,"taip")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COUNTIFS('D5'!$B$11:$B$4860,'A2'!$D26,'D5'!$BJ$11:$BJ$4860,'A2'!AX$7,'D5'!$BP$11:$BP$4860,"taip")</f>
        <v>0</v>
      </c>
      <c r="AY26" s="222">
        <f>COUNTIFS('D5'!$B$11:$B$4860,'A2'!$D26,'D5'!$BJ$11:$BJ$4860,'A2'!AY$7,'D5'!$BP$11:$BP$4860,"taip")</f>
        <v>0</v>
      </c>
      <c r="AZ26" s="222">
        <f>COUNTIFS('D5'!$B$11:$B$4860,'A2'!$D26,'D5'!$BJ$11:$BJ$4860,'A2'!AZ$7,'D5'!$BP$11:$BP$4860,"taip")</f>
        <v>0</v>
      </c>
      <c r="BA26" s="222">
        <f>COUNTIFS('D5'!$B$11:$B$4860,'A2'!$D26,'D5'!$BJ$11:$BJ$4860,'A2'!BA$7,'D5'!$BP$11:$BP$4860,"taip")</f>
        <v>0</v>
      </c>
      <c r="BB26" s="222">
        <f>COUNTIFS('D5'!$B$11:$B$4860,'A2'!$D26,'D5'!$BJ$11:$BJ$4860,'A2'!BB$7,'D5'!$BP$11:$BP$4860,"taip")</f>
        <v>0</v>
      </c>
      <c r="BC26" s="222">
        <f>COUNTIFS('D5'!$B$11:$B$4860,'A2'!$D26,'D5'!$BJ$11:$BJ$4860,'A2'!BC$7,'D5'!$BP$11:$BP$4860,"taip")</f>
        <v>0</v>
      </c>
      <c r="BD26" s="221">
        <f t="shared" si="40"/>
        <v>0</v>
      </c>
      <c r="BE26" s="222">
        <f>SUMIFS('D5'!$AG$11:$AG$4860,'D5'!$B$11:$B$4860,'A2'!$D26,'D5'!$BJ$11:$BJ$4860,BE$7,'D5'!$BP$11:$BP$4860,"taip")</f>
        <v>0</v>
      </c>
      <c r="BF26" s="222">
        <f>SUMIFS('D5'!$AG$11:$AG$4860,'D5'!$B$11:$B$4860,'A2'!$D26,'D5'!$BJ$11:$BJ$4860,BF$7,'D5'!$BP$11:$BP$4860,"taip")</f>
        <v>0</v>
      </c>
      <c r="BG26" s="222">
        <f>SUMIFS('D5'!$AG$11:$AG$4860,'D5'!$B$11:$B$4860,'A2'!$D26,'D5'!$BJ$11:$BJ$4860,BG$7,'D5'!$BP$11:$BP$4860,"taip")</f>
        <v>0</v>
      </c>
      <c r="BH26" s="222">
        <f>SUMIFS('D5'!$AG$11:$AG$4860,'D5'!$B$11:$B$4860,'A2'!$D26,'D5'!$BJ$11:$BJ$4860,BH$7,'D5'!$BP$11:$BP$4860,"taip")</f>
        <v>0</v>
      </c>
      <c r="BI26" s="222">
        <f>SUMIFS('D5'!$AG$11:$AG$4860,'D5'!$B$11:$B$4860,'A2'!$D26,'D5'!$BJ$11:$BJ$4860,BI$7,'D5'!$BP$11:$BP$4860,"taip")</f>
        <v>0</v>
      </c>
      <c r="BJ26" s="222">
        <f>SUMIFS('D5'!$AG$11:$AG$4860,'D5'!$B$11:$B$4860,'A2'!$D26,'D5'!$BJ$11:$BJ$4860,BJ$7,'D5'!$BP$11:$BP$4860,"taip")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COUNTIFS('D5'!$B$11:$B$4860,'A2'!$D26,'D5'!$BK$11:$BK$4860,'A2'!BS$7,'D5'!$BS$11:$BS$4860,"taip")</f>
        <v>0</v>
      </c>
      <c r="BT26" s="222">
        <f>COUNTIFS('D5'!$B$11:$B$4860,'A2'!$D26,'D5'!$BK$11:$BK$4860,'A2'!BT$7,'D5'!$BS$11:$BS$4860,"taip")</f>
        <v>0</v>
      </c>
      <c r="BU26" s="222">
        <f>COUNTIFS('D5'!$B$11:$B$4860,'A2'!$D26,'D5'!$BK$11:$BK$4860,'A2'!BU$7,'D5'!$BS$11:$BS$4860,"taip")</f>
        <v>0</v>
      </c>
      <c r="BV26" s="222">
        <f>COUNTIFS('D5'!$B$11:$B$4860,'A2'!$D26,'D5'!$BK$11:$BK$4860,'A2'!BV$7,'D5'!$BS$11:$BS$4860,"taip")</f>
        <v>0</v>
      </c>
      <c r="BW26" s="222">
        <f>COUNTIFS('D5'!$B$11:$B$4860,'A2'!$D26,'D5'!$BK$11:$BK$4860,'A2'!BW$7,'D5'!$BS$11:$BS$4860,"taip")</f>
        <v>0</v>
      </c>
      <c r="BX26" s="222">
        <f>COUNTIFS('D5'!$B$11:$B$4860,'A2'!$D26,'D5'!$BK$11:$BK$4860,'A2'!BX$7,'D5'!$BS$11:$BS$4860,"taip")</f>
        <v>0</v>
      </c>
      <c r="BY26" s="221">
        <f t="shared" si="44"/>
        <v>0</v>
      </c>
      <c r="BZ26" s="222">
        <f>SUMIFS('D5'!$AG$11:$AG$4860,'D5'!$B$11:$B$4860,'A2'!$D26,'D5'!$BK$11:$BK$4860,BZ$7,'D5'!$BS$11:$BS$4860,"taip")</f>
        <v>0</v>
      </c>
      <c r="CA26" s="222">
        <f>SUMIFS('D5'!$AG$11:$AG$4860,'D5'!$B$11:$B$4860,'A2'!$D26,'D5'!$BK$11:$BK$4860,CA$7,'D5'!$BS$11:$BS$4860,"taip")</f>
        <v>0</v>
      </c>
      <c r="CB26" s="222">
        <f>SUMIFS('D5'!$AG$11:$AG$4860,'D5'!$B$11:$B$4860,'A2'!$D26,'D5'!$BK$11:$BK$4860,CB$7,'D5'!$BS$11:$BS$4860,"taip")</f>
        <v>0</v>
      </c>
      <c r="CC26" s="222">
        <f>SUMIFS('D5'!$AG$11:$AG$4860,'D5'!$B$11:$B$4860,'A2'!$D26,'D5'!$BK$11:$BK$4860,CC$7,'D5'!$BS$11:$BS$4860,"taip")</f>
        <v>0</v>
      </c>
      <c r="CD26" s="222">
        <f>SUMIFS('D5'!$AG$11:$AG$4860,'D5'!$B$11:$B$4860,'A2'!$D26,'D5'!$BK$11:$BK$4860,CD$7,'D5'!$BS$11:$BS$4860,"taip")</f>
        <v>0</v>
      </c>
      <c r="CE26" s="222">
        <f>SUMIFS('D5'!$AG$11:$AG$4860,'D5'!$B$11:$B$4860,'A2'!$D26,'D5'!$BK$11:$BK$4860,CE$7,'D5'!$BS$11:$BS$4860,"taip")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3">
      <c r="A27" s="10" t="s">
        <v>46</v>
      </c>
      <c r="B27" s="197">
        <f>'VPS1'!C27</f>
        <v>0</v>
      </c>
      <c r="C27" s="213">
        <f>'VPS1'!D27</f>
        <v>0</v>
      </c>
      <c r="D27" s="54">
        <f>'VPS1'!J27</f>
        <v>0</v>
      </c>
      <c r="E27" s="54" t="str">
        <f>'VPS1'!L27</f>
        <v>EŽŪFKP</v>
      </c>
      <c r="F27" s="198">
        <f>'VPS1'!G27</f>
        <v>0</v>
      </c>
      <c r="G27" s="221">
        <f t="shared" si="32"/>
        <v>0</v>
      </c>
      <c r="H27" s="222">
        <f>COUNTIFS('D5'!$B$11:$B$4860,'A2'!$D27,'D5'!$BH$11:$BH$4860,'A2'!H$7,'D5'!$BN$11:$BN$4860,"taip")</f>
        <v>0</v>
      </c>
      <c r="I27" s="222">
        <f>COUNTIFS('D5'!$B$11:$B$4860,'A2'!$D27,'D5'!$BH$11:$BH$4860,'A2'!I$7,'D5'!$BN$11:$BN$4860,"taip")</f>
        <v>0</v>
      </c>
      <c r="J27" s="222">
        <f>COUNTIFS('D5'!$B$11:$B$4860,'A2'!$D27,'D5'!$BH$11:$BH$4860,'A2'!J$7,'D5'!$BN$11:$BN$4860,"taip")</f>
        <v>0</v>
      </c>
      <c r="K27" s="222">
        <f>COUNTIFS('D5'!$B$11:$B$4860,'A2'!$D27,'D5'!$BH$11:$BH$4860,'A2'!K$7,'D5'!$BN$11:$BN$4860,"taip")</f>
        <v>0</v>
      </c>
      <c r="L27" s="222">
        <f>COUNTIFS('D5'!$B$11:$B$4860,'A2'!$D27,'D5'!$BH$11:$BH$4860,'A2'!L$7,'D5'!$BN$11:$BN$4860,"taip")</f>
        <v>0</v>
      </c>
      <c r="M27" s="222">
        <f>COUNTIFS('D5'!$B$11:$B$4860,'A2'!$D27,'D5'!$BH$11:$BH$4860,'A2'!M$7,'D5'!$BN$11:$BN$4860,"taip")</f>
        <v>0</v>
      </c>
      <c r="N27" s="221">
        <f t="shared" si="33"/>
        <v>0</v>
      </c>
      <c r="O27" s="222">
        <f>SUMIFS('D5'!$L$11:$L$4860,'D5'!$B$11:$B$4860,'A2'!$D27,'D5'!$BH$11:$BH$4860,O$7,'D5'!$BN$11:$BN$4860,"taip")</f>
        <v>0</v>
      </c>
      <c r="P27" s="222">
        <f>SUMIFS('D5'!$L$11:$L$4860,'D5'!$B$11:$B$4860,'A2'!$D27,'D5'!$BH$11:$BH$4860,P$7,'D5'!$BN$11:$BN$4860,"taip")</f>
        <v>0</v>
      </c>
      <c r="Q27" s="222">
        <f>SUMIFS('D5'!$L$11:$L$4860,'D5'!$B$11:$B$4860,'A2'!$D27,'D5'!$BH$11:$BH$4860,Q$7,'D5'!$BN$11:$BN$4860,"taip")</f>
        <v>0</v>
      </c>
      <c r="R27" s="222">
        <f>SUMIFS('D5'!$L$11:$L$4860,'D5'!$B$11:$B$4860,'A2'!$D27,'D5'!$BH$11:$BH$4860,R$7,'D5'!$BN$11:$BN$4860,"taip")</f>
        <v>0</v>
      </c>
      <c r="S27" s="222">
        <f>SUMIFS('D5'!$L$11:$L$4860,'D5'!$B$11:$B$4860,'A2'!$D27,'D5'!$BH$11:$BH$4860,S$7,'D5'!$BN$11:$BN$4860,"taip")</f>
        <v>0</v>
      </c>
      <c r="T27" s="222">
        <f>SUMIFS('D5'!$L$11:$L$4860,'D5'!$B$11:$B$4860,'A2'!$D27,'D5'!$BH$11:$BH$4860,T$7,'D5'!$BN$11:$BN$4860,"taip")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COUNTIFS('D5'!$B$11:$B$4860,'A2'!$D27,'D5'!$BI$11:$BI$4860,'A2'!AC$7,'D5'!$BO$11:$BO$4860,"taip")</f>
        <v>0</v>
      </c>
      <c r="AD27" s="222">
        <f>COUNTIFS('D5'!$B$11:$B$4860,'A2'!$D27,'D5'!$BI$11:$BI$4860,'A2'!AD$7,'D5'!$BO$11:$BO$4860,"taip")</f>
        <v>0</v>
      </c>
      <c r="AE27" s="222">
        <f>COUNTIFS('D5'!$B$11:$B$4860,'A2'!$D27,'D5'!$BI$11:$BI$4860,'A2'!AE$7,'D5'!$BO$11:$BO$4860,"taip")</f>
        <v>0</v>
      </c>
      <c r="AF27" s="222">
        <f>COUNTIFS('D5'!$B$11:$B$4860,'A2'!$D27,'D5'!$BI$11:$BI$4860,'A2'!AF$7,'D5'!$BO$11:$BO$4860,"taip")</f>
        <v>0</v>
      </c>
      <c r="AG27" s="222">
        <f>COUNTIFS('D5'!$B$11:$B$4860,'A2'!$D27,'D5'!$BI$11:$BI$4860,'A2'!AG$7,'D5'!$BO$11:$BO$4860,"taip")</f>
        <v>0</v>
      </c>
      <c r="AH27" s="222">
        <f>COUNTIFS('D5'!$B$11:$B$4860,'A2'!$D27,'D5'!$BI$11:$BI$4860,'A2'!AH$7,'D5'!$BO$11:$BO$4860,"taip")</f>
        <v>0</v>
      </c>
      <c r="AI27" s="221">
        <f t="shared" si="36"/>
        <v>0</v>
      </c>
      <c r="AJ27" s="222">
        <f>SUMIFS('D5'!$AG$11:$AG$4860,'D5'!$B$11:$B$4860,'A2'!$D27,'D5'!$BI$11:$BI$4860,AJ$7,'D5'!$BO$11:$BO$4860,"taip")</f>
        <v>0</v>
      </c>
      <c r="AK27" s="222">
        <f>SUMIFS('D5'!$AG$11:$AG$4860,'D5'!$B$11:$B$4860,'A2'!$D27,'D5'!$BI$11:$BI$4860,AK$7,'D5'!$BO$11:$BO$4860,"taip")</f>
        <v>0</v>
      </c>
      <c r="AL27" s="222">
        <f>SUMIFS('D5'!$AG$11:$AG$4860,'D5'!$B$11:$B$4860,'A2'!$D27,'D5'!$BI$11:$BI$4860,AL$7,'D5'!$BO$11:$BO$4860,"taip")</f>
        <v>0</v>
      </c>
      <c r="AM27" s="222">
        <f>SUMIFS('D5'!$AG$11:$AG$4860,'D5'!$B$11:$B$4860,'A2'!$D27,'D5'!$BI$11:$BI$4860,AM$7,'D5'!$BO$11:$BO$4860,"taip")</f>
        <v>0</v>
      </c>
      <c r="AN27" s="222">
        <f>SUMIFS('D5'!$AG$11:$AG$4860,'D5'!$B$11:$B$4860,'A2'!$D27,'D5'!$BI$11:$BI$4860,AN$7,'D5'!$BO$11:$BO$4860,"taip")</f>
        <v>0</v>
      </c>
      <c r="AO27" s="222">
        <f>SUMIFS('D5'!$AG$11:$AG$4860,'D5'!$B$11:$B$4860,'A2'!$D27,'D5'!$BI$11:$BI$4860,AO$7,'D5'!$BO$11:$BO$4860,"taip")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COUNTIFS('D5'!$B$11:$B$4860,'A2'!$D27,'D5'!$BJ$11:$BJ$4860,'A2'!AX$7,'D5'!$BP$11:$BP$4860,"taip")</f>
        <v>0</v>
      </c>
      <c r="AY27" s="222">
        <f>COUNTIFS('D5'!$B$11:$B$4860,'A2'!$D27,'D5'!$BJ$11:$BJ$4860,'A2'!AY$7,'D5'!$BP$11:$BP$4860,"taip")</f>
        <v>0</v>
      </c>
      <c r="AZ27" s="222">
        <f>COUNTIFS('D5'!$B$11:$B$4860,'A2'!$D27,'D5'!$BJ$11:$BJ$4860,'A2'!AZ$7,'D5'!$BP$11:$BP$4860,"taip")</f>
        <v>0</v>
      </c>
      <c r="BA27" s="222">
        <f>COUNTIFS('D5'!$B$11:$B$4860,'A2'!$D27,'D5'!$BJ$11:$BJ$4860,'A2'!BA$7,'D5'!$BP$11:$BP$4860,"taip")</f>
        <v>0</v>
      </c>
      <c r="BB27" s="222">
        <f>COUNTIFS('D5'!$B$11:$B$4860,'A2'!$D27,'D5'!$BJ$11:$BJ$4860,'A2'!BB$7,'D5'!$BP$11:$BP$4860,"taip")</f>
        <v>0</v>
      </c>
      <c r="BC27" s="222">
        <f>COUNTIFS('D5'!$B$11:$B$4860,'A2'!$D27,'D5'!$BJ$11:$BJ$4860,'A2'!BC$7,'D5'!$BP$11:$BP$4860,"taip")</f>
        <v>0</v>
      </c>
      <c r="BD27" s="221">
        <f t="shared" si="40"/>
        <v>0</v>
      </c>
      <c r="BE27" s="222">
        <f>SUMIFS('D5'!$AG$11:$AG$4860,'D5'!$B$11:$B$4860,'A2'!$D27,'D5'!$BJ$11:$BJ$4860,BE$7,'D5'!$BP$11:$BP$4860,"taip")</f>
        <v>0</v>
      </c>
      <c r="BF27" s="222">
        <f>SUMIFS('D5'!$AG$11:$AG$4860,'D5'!$B$11:$B$4860,'A2'!$D27,'D5'!$BJ$11:$BJ$4860,BF$7,'D5'!$BP$11:$BP$4860,"taip")</f>
        <v>0</v>
      </c>
      <c r="BG27" s="222">
        <f>SUMIFS('D5'!$AG$11:$AG$4860,'D5'!$B$11:$B$4860,'A2'!$D27,'D5'!$BJ$11:$BJ$4860,BG$7,'D5'!$BP$11:$BP$4860,"taip")</f>
        <v>0</v>
      </c>
      <c r="BH27" s="222">
        <f>SUMIFS('D5'!$AG$11:$AG$4860,'D5'!$B$11:$B$4860,'A2'!$D27,'D5'!$BJ$11:$BJ$4860,BH$7,'D5'!$BP$11:$BP$4860,"taip")</f>
        <v>0</v>
      </c>
      <c r="BI27" s="222">
        <f>SUMIFS('D5'!$AG$11:$AG$4860,'D5'!$B$11:$B$4860,'A2'!$D27,'D5'!$BJ$11:$BJ$4860,BI$7,'D5'!$BP$11:$BP$4860,"taip")</f>
        <v>0</v>
      </c>
      <c r="BJ27" s="222">
        <f>SUMIFS('D5'!$AG$11:$AG$4860,'D5'!$B$11:$B$4860,'A2'!$D27,'D5'!$BJ$11:$BJ$4860,BJ$7,'D5'!$BP$11:$BP$4860,"taip")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COUNTIFS('D5'!$B$11:$B$4860,'A2'!$D27,'D5'!$BK$11:$BK$4860,'A2'!BS$7,'D5'!$BS$11:$BS$4860,"taip")</f>
        <v>0</v>
      </c>
      <c r="BT27" s="222">
        <f>COUNTIFS('D5'!$B$11:$B$4860,'A2'!$D27,'D5'!$BK$11:$BK$4860,'A2'!BT$7,'D5'!$BS$11:$BS$4860,"taip")</f>
        <v>0</v>
      </c>
      <c r="BU27" s="222">
        <f>COUNTIFS('D5'!$B$11:$B$4860,'A2'!$D27,'D5'!$BK$11:$BK$4860,'A2'!BU$7,'D5'!$BS$11:$BS$4860,"taip")</f>
        <v>0</v>
      </c>
      <c r="BV27" s="222">
        <f>COUNTIFS('D5'!$B$11:$B$4860,'A2'!$D27,'D5'!$BK$11:$BK$4860,'A2'!BV$7,'D5'!$BS$11:$BS$4860,"taip")</f>
        <v>0</v>
      </c>
      <c r="BW27" s="222">
        <f>COUNTIFS('D5'!$B$11:$B$4860,'A2'!$D27,'D5'!$BK$11:$BK$4860,'A2'!BW$7,'D5'!$BS$11:$BS$4860,"taip")</f>
        <v>0</v>
      </c>
      <c r="BX27" s="222">
        <f>COUNTIFS('D5'!$B$11:$B$4860,'A2'!$D27,'D5'!$BK$11:$BK$4860,'A2'!BX$7,'D5'!$BS$11:$BS$4860,"taip")</f>
        <v>0</v>
      </c>
      <c r="BY27" s="221">
        <f t="shared" si="44"/>
        <v>0</v>
      </c>
      <c r="BZ27" s="222">
        <f>SUMIFS('D5'!$AG$11:$AG$4860,'D5'!$B$11:$B$4860,'A2'!$D27,'D5'!$BK$11:$BK$4860,BZ$7,'D5'!$BS$11:$BS$4860,"taip")</f>
        <v>0</v>
      </c>
      <c r="CA27" s="222">
        <f>SUMIFS('D5'!$AG$11:$AG$4860,'D5'!$B$11:$B$4860,'A2'!$D27,'D5'!$BK$11:$BK$4860,CA$7,'D5'!$BS$11:$BS$4860,"taip")</f>
        <v>0</v>
      </c>
      <c r="CB27" s="222">
        <f>SUMIFS('D5'!$AG$11:$AG$4860,'D5'!$B$11:$B$4860,'A2'!$D27,'D5'!$BK$11:$BK$4860,CB$7,'D5'!$BS$11:$BS$4860,"taip")</f>
        <v>0</v>
      </c>
      <c r="CC27" s="222">
        <f>SUMIFS('D5'!$AG$11:$AG$4860,'D5'!$B$11:$B$4860,'A2'!$D27,'D5'!$BK$11:$BK$4860,CC$7,'D5'!$BS$11:$BS$4860,"taip")</f>
        <v>0</v>
      </c>
      <c r="CD27" s="222">
        <f>SUMIFS('D5'!$AG$11:$AG$4860,'D5'!$B$11:$B$4860,'A2'!$D27,'D5'!$BK$11:$BK$4860,CD$7,'D5'!$BS$11:$BS$4860,"taip")</f>
        <v>0</v>
      </c>
      <c r="CE27" s="222">
        <f>SUMIFS('D5'!$AG$11:$AG$4860,'D5'!$B$11:$B$4860,'A2'!$D27,'D5'!$BK$11:$BK$4860,CE$7,'D5'!$BS$11:$BS$4860,"taip")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3">
      <c r="A28" s="10" t="s">
        <v>47</v>
      </c>
      <c r="B28" s="197">
        <f>'VPS1'!C28</f>
        <v>0</v>
      </c>
      <c r="C28" s="213">
        <f>'VPS1'!D28</f>
        <v>0</v>
      </c>
      <c r="D28" s="54">
        <f>'VPS1'!J28</f>
        <v>0</v>
      </c>
      <c r="E28" s="54" t="str">
        <f>'VPS1'!L28</f>
        <v>EŽŪFKP</v>
      </c>
      <c r="F28" s="198">
        <f>'VPS1'!G28</f>
        <v>0</v>
      </c>
      <c r="G28" s="221">
        <f t="shared" si="32"/>
        <v>0</v>
      </c>
      <c r="H28" s="222">
        <f>COUNTIFS('D5'!$B$11:$B$4860,'A2'!$D28,'D5'!$BH$11:$BH$4860,'A2'!H$7,'D5'!$BN$11:$BN$4860,"taip")</f>
        <v>0</v>
      </c>
      <c r="I28" s="222">
        <f>COUNTIFS('D5'!$B$11:$B$4860,'A2'!$D28,'D5'!$BH$11:$BH$4860,'A2'!I$7,'D5'!$BN$11:$BN$4860,"taip")</f>
        <v>0</v>
      </c>
      <c r="J28" s="222">
        <f>COUNTIFS('D5'!$B$11:$B$4860,'A2'!$D28,'D5'!$BH$11:$BH$4860,'A2'!J$7,'D5'!$BN$11:$BN$4860,"taip")</f>
        <v>0</v>
      </c>
      <c r="K28" s="222">
        <f>COUNTIFS('D5'!$B$11:$B$4860,'A2'!$D28,'D5'!$BH$11:$BH$4860,'A2'!K$7,'D5'!$BN$11:$BN$4860,"taip")</f>
        <v>0</v>
      </c>
      <c r="L28" s="222">
        <f>COUNTIFS('D5'!$B$11:$B$4860,'A2'!$D28,'D5'!$BH$11:$BH$4860,'A2'!L$7,'D5'!$BN$11:$BN$4860,"taip")</f>
        <v>0</v>
      </c>
      <c r="M28" s="222">
        <f>COUNTIFS('D5'!$B$11:$B$4860,'A2'!$D28,'D5'!$BH$11:$BH$4860,'A2'!M$7,'D5'!$BN$11:$BN$4860,"taip")</f>
        <v>0</v>
      </c>
      <c r="N28" s="221">
        <f t="shared" si="33"/>
        <v>0</v>
      </c>
      <c r="O28" s="222">
        <f>SUMIFS('D5'!$L$11:$L$4860,'D5'!$B$11:$B$4860,'A2'!$D28,'D5'!$BH$11:$BH$4860,O$7,'D5'!$BN$11:$BN$4860,"taip")</f>
        <v>0</v>
      </c>
      <c r="P28" s="222">
        <f>SUMIFS('D5'!$L$11:$L$4860,'D5'!$B$11:$B$4860,'A2'!$D28,'D5'!$BH$11:$BH$4860,P$7,'D5'!$BN$11:$BN$4860,"taip")</f>
        <v>0</v>
      </c>
      <c r="Q28" s="222">
        <f>SUMIFS('D5'!$L$11:$L$4860,'D5'!$B$11:$B$4860,'A2'!$D28,'D5'!$BH$11:$BH$4860,Q$7,'D5'!$BN$11:$BN$4860,"taip")</f>
        <v>0</v>
      </c>
      <c r="R28" s="222">
        <f>SUMIFS('D5'!$L$11:$L$4860,'D5'!$B$11:$B$4860,'A2'!$D28,'D5'!$BH$11:$BH$4860,R$7,'D5'!$BN$11:$BN$4860,"taip")</f>
        <v>0</v>
      </c>
      <c r="S28" s="222">
        <f>SUMIFS('D5'!$L$11:$L$4860,'D5'!$B$11:$B$4860,'A2'!$D28,'D5'!$BH$11:$BH$4860,S$7,'D5'!$BN$11:$BN$4860,"taip")</f>
        <v>0</v>
      </c>
      <c r="T28" s="222">
        <f>SUMIFS('D5'!$L$11:$L$4860,'D5'!$B$11:$B$4860,'A2'!$D28,'D5'!$BH$11:$BH$4860,T$7,'D5'!$BN$11:$BN$4860,"taip")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COUNTIFS('D5'!$B$11:$B$4860,'A2'!$D28,'D5'!$BI$11:$BI$4860,'A2'!AC$7,'D5'!$BO$11:$BO$4860,"taip")</f>
        <v>0</v>
      </c>
      <c r="AD28" s="222">
        <f>COUNTIFS('D5'!$B$11:$B$4860,'A2'!$D28,'D5'!$BI$11:$BI$4860,'A2'!AD$7,'D5'!$BO$11:$BO$4860,"taip")</f>
        <v>0</v>
      </c>
      <c r="AE28" s="222">
        <f>COUNTIFS('D5'!$B$11:$B$4860,'A2'!$D28,'D5'!$BI$11:$BI$4860,'A2'!AE$7,'D5'!$BO$11:$BO$4860,"taip")</f>
        <v>0</v>
      </c>
      <c r="AF28" s="222">
        <f>COUNTIFS('D5'!$B$11:$B$4860,'A2'!$D28,'D5'!$BI$11:$BI$4860,'A2'!AF$7,'D5'!$BO$11:$BO$4860,"taip")</f>
        <v>0</v>
      </c>
      <c r="AG28" s="222">
        <f>COUNTIFS('D5'!$B$11:$B$4860,'A2'!$D28,'D5'!$BI$11:$BI$4860,'A2'!AG$7,'D5'!$BO$11:$BO$4860,"taip")</f>
        <v>0</v>
      </c>
      <c r="AH28" s="222">
        <f>COUNTIFS('D5'!$B$11:$B$4860,'A2'!$D28,'D5'!$BI$11:$BI$4860,'A2'!AH$7,'D5'!$BO$11:$BO$4860,"taip")</f>
        <v>0</v>
      </c>
      <c r="AI28" s="221">
        <f t="shared" si="36"/>
        <v>0</v>
      </c>
      <c r="AJ28" s="222">
        <f>SUMIFS('D5'!$AG$11:$AG$4860,'D5'!$B$11:$B$4860,'A2'!$D28,'D5'!$BI$11:$BI$4860,AJ$7,'D5'!$BO$11:$BO$4860,"taip")</f>
        <v>0</v>
      </c>
      <c r="AK28" s="222">
        <f>SUMIFS('D5'!$AG$11:$AG$4860,'D5'!$B$11:$B$4860,'A2'!$D28,'D5'!$BI$11:$BI$4860,AK$7,'D5'!$BO$11:$BO$4860,"taip")</f>
        <v>0</v>
      </c>
      <c r="AL28" s="222">
        <f>SUMIFS('D5'!$AG$11:$AG$4860,'D5'!$B$11:$B$4860,'A2'!$D28,'D5'!$BI$11:$BI$4860,AL$7,'D5'!$BO$11:$BO$4860,"taip")</f>
        <v>0</v>
      </c>
      <c r="AM28" s="222">
        <f>SUMIFS('D5'!$AG$11:$AG$4860,'D5'!$B$11:$B$4860,'A2'!$D28,'D5'!$BI$11:$BI$4860,AM$7,'D5'!$BO$11:$BO$4860,"taip")</f>
        <v>0</v>
      </c>
      <c r="AN28" s="222">
        <f>SUMIFS('D5'!$AG$11:$AG$4860,'D5'!$B$11:$B$4860,'A2'!$D28,'D5'!$BI$11:$BI$4860,AN$7,'D5'!$BO$11:$BO$4860,"taip")</f>
        <v>0</v>
      </c>
      <c r="AO28" s="222">
        <f>SUMIFS('D5'!$AG$11:$AG$4860,'D5'!$B$11:$B$4860,'A2'!$D28,'D5'!$BI$11:$BI$4860,AO$7,'D5'!$BO$11:$BO$4860,"taip")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COUNTIFS('D5'!$B$11:$B$4860,'A2'!$D28,'D5'!$BJ$11:$BJ$4860,'A2'!AX$7,'D5'!$BP$11:$BP$4860,"taip")</f>
        <v>0</v>
      </c>
      <c r="AY28" s="222">
        <f>COUNTIFS('D5'!$B$11:$B$4860,'A2'!$D28,'D5'!$BJ$11:$BJ$4860,'A2'!AY$7,'D5'!$BP$11:$BP$4860,"taip")</f>
        <v>0</v>
      </c>
      <c r="AZ28" s="222">
        <f>COUNTIFS('D5'!$B$11:$B$4860,'A2'!$D28,'D5'!$BJ$11:$BJ$4860,'A2'!AZ$7,'D5'!$BP$11:$BP$4860,"taip")</f>
        <v>0</v>
      </c>
      <c r="BA28" s="222">
        <f>COUNTIFS('D5'!$B$11:$B$4860,'A2'!$D28,'D5'!$BJ$11:$BJ$4860,'A2'!BA$7,'D5'!$BP$11:$BP$4860,"taip")</f>
        <v>0</v>
      </c>
      <c r="BB28" s="222">
        <f>COUNTIFS('D5'!$B$11:$B$4860,'A2'!$D28,'D5'!$BJ$11:$BJ$4860,'A2'!BB$7,'D5'!$BP$11:$BP$4860,"taip")</f>
        <v>0</v>
      </c>
      <c r="BC28" s="222">
        <f>COUNTIFS('D5'!$B$11:$B$4860,'A2'!$D28,'D5'!$BJ$11:$BJ$4860,'A2'!BC$7,'D5'!$BP$11:$BP$4860,"taip")</f>
        <v>0</v>
      </c>
      <c r="BD28" s="221">
        <f t="shared" si="40"/>
        <v>0</v>
      </c>
      <c r="BE28" s="222">
        <f>SUMIFS('D5'!$AG$11:$AG$4860,'D5'!$B$11:$B$4860,'A2'!$D28,'D5'!$BJ$11:$BJ$4860,BE$7,'D5'!$BP$11:$BP$4860,"taip")</f>
        <v>0</v>
      </c>
      <c r="BF28" s="222">
        <f>SUMIFS('D5'!$AG$11:$AG$4860,'D5'!$B$11:$B$4860,'A2'!$D28,'D5'!$BJ$11:$BJ$4860,BF$7,'D5'!$BP$11:$BP$4860,"taip")</f>
        <v>0</v>
      </c>
      <c r="BG28" s="222">
        <f>SUMIFS('D5'!$AG$11:$AG$4860,'D5'!$B$11:$B$4860,'A2'!$D28,'D5'!$BJ$11:$BJ$4860,BG$7,'D5'!$BP$11:$BP$4860,"taip")</f>
        <v>0</v>
      </c>
      <c r="BH28" s="222">
        <f>SUMIFS('D5'!$AG$11:$AG$4860,'D5'!$B$11:$B$4860,'A2'!$D28,'D5'!$BJ$11:$BJ$4860,BH$7,'D5'!$BP$11:$BP$4860,"taip")</f>
        <v>0</v>
      </c>
      <c r="BI28" s="222">
        <f>SUMIFS('D5'!$AG$11:$AG$4860,'D5'!$B$11:$B$4860,'A2'!$D28,'D5'!$BJ$11:$BJ$4860,BI$7,'D5'!$BP$11:$BP$4860,"taip")</f>
        <v>0</v>
      </c>
      <c r="BJ28" s="222">
        <f>SUMIFS('D5'!$AG$11:$AG$4860,'D5'!$B$11:$B$4860,'A2'!$D28,'D5'!$BJ$11:$BJ$4860,BJ$7,'D5'!$BP$11:$BP$4860,"taip")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COUNTIFS('D5'!$B$11:$B$4860,'A2'!$D28,'D5'!$BK$11:$BK$4860,'A2'!BS$7,'D5'!$BS$11:$BS$4860,"taip")</f>
        <v>0</v>
      </c>
      <c r="BT28" s="222">
        <f>COUNTIFS('D5'!$B$11:$B$4860,'A2'!$D28,'D5'!$BK$11:$BK$4860,'A2'!BT$7,'D5'!$BS$11:$BS$4860,"taip")</f>
        <v>0</v>
      </c>
      <c r="BU28" s="222">
        <f>COUNTIFS('D5'!$B$11:$B$4860,'A2'!$D28,'D5'!$BK$11:$BK$4860,'A2'!BU$7,'D5'!$BS$11:$BS$4860,"taip")</f>
        <v>0</v>
      </c>
      <c r="BV28" s="222">
        <f>COUNTIFS('D5'!$B$11:$B$4860,'A2'!$D28,'D5'!$BK$11:$BK$4860,'A2'!BV$7,'D5'!$BS$11:$BS$4860,"taip")</f>
        <v>0</v>
      </c>
      <c r="BW28" s="222">
        <f>COUNTIFS('D5'!$B$11:$B$4860,'A2'!$D28,'D5'!$BK$11:$BK$4860,'A2'!BW$7,'D5'!$BS$11:$BS$4860,"taip")</f>
        <v>0</v>
      </c>
      <c r="BX28" s="222">
        <f>COUNTIFS('D5'!$B$11:$B$4860,'A2'!$D28,'D5'!$BK$11:$BK$4860,'A2'!BX$7,'D5'!$BS$11:$BS$4860,"taip")</f>
        <v>0</v>
      </c>
      <c r="BY28" s="221">
        <f t="shared" si="44"/>
        <v>0</v>
      </c>
      <c r="BZ28" s="222">
        <f>SUMIFS('D5'!$AG$11:$AG$4860,'D5'!$B$11:$B$4860,'A2'!$D28,'D5'!$BK$11:$BK$4860,BZ$7,'D5'!$BS$11:$BS$4860,"taip")</f>
        <v>0</v>
      </c>
      <c r="CA28" s="222">
        <f>SUMIFS('D5'!$AG$11:$AG$4860,'D5'!$B$11:$B$4860,'A2'!$D28,'D5'!$BK$11:$BK$4860,CA$7,'D5'!$BS$11:$BS$4860,"taip")</f>
        <v>0</v>
      </c>
      <c r="CB28" s="222">
        <f>SUMIFS('D5'!$AG$11:$AG$4860,'D5'!$B$11:$B$4860,'A2'!$D28,'D5'!$BK$11:$BK$4860,CB$7,'D5'!$BS$11:$BS$4860,"taip")</f>
        <v>0</v>
      </c>
      <c r="CC28" s="222">
        <f>SUMIFS('D5'!$AG$11:$AG$4860,'D5'!$B$11:$B$4860,'A2'!$D28,'D5'!$BK$11:$BK$4860,CC$7,'D5'!$BS$11:$BS$4860,"taip")</f>
        <v>0</v>
      </c>
      <c r="CD28" s="222">
        <f>SUMIFS('D5'!$AG$11:$AG$4860,'D5'!$B$11:$B$4860,'A2'!$D28,'D5'!$BK$11:$BK$4860,CD$7,'D5'!$BS$11:$BS$4860,"taip")</f>
        <v>0</v>
      </c>
      <c r="CE28" s="222">
        <f>SUMIFS('D5'!$AG$11:$AG$4860,'D5'!$B$11:$B$4860,'A2'!$D28,'D5'!$BK$11:$BK$4860,CE$7,'D5'!$BS$11:$BS$4860,"taip")</f>
        <v>0</v>
      </c>
      <c r="CF28" s="220">
        <f t="shared" si="45"/>
        <v>0</v>
      </c>
      <c r="CG28" s="223">
        <f t="shared" si="59"/>
        <v>0</v>
      </c>
      <c r="CH28" s="223">
        <f t="shared" si="60"/>
        <v>0</v>
      </c>
      <c r="CI28" s="223">
        <f t="shared" si="61"/>
        <v>0</v>
      </c>
      <c r="CJ28" s="223">
        <f t="shared" si="62"/>
        <v>0</v>
      </c>
      <c r="CK28" s="223">
        <f t="shared" si="63"/>
        <v>0</v>
      </c>
      <c r="CL28" s="223">
        <f t="shared" si="64"/>
        <v>0</v>
      </c>
    </row>
    <row r="29" spans="1:90" ht="15" thickBot="1" x14ac:dyDescent="0.35">
      <c r="A29" s="36" t="s">
        <v>48</v>
      </c>
      <c r="B29" s="197">
        <f>'VPS1'!C29</f>
        <v>0</v>
      </c>
      <c r="C29" s="213">
        <f>'VPS1'!D29</f>
        <v>0</v>
      </c>
      <c r="D29" s="54">
        <f>'VPS1'!J29</f>
        <v>0</v>
      </c>
      <c r="E29" s="54" t="str">
        <f>'VPS1'!L29</f>
        <v>EŽŪFKP</v>
      </c>
      <c r="F29" s="198">
        <f>'VPS1'!G29</f>
        <v>0</v>
      </c>
      <c r="G29" s="221">
        <f t="shared" si="32"/>
        <v>0</v>
      </c>
      <c r="H29" s="222">
        <f>COUNTIFS('D5'!$B$11:$B$4860,'A2'!$D29,'D5'!$BH$11:$BH$4860,'A2'!H$7,'D5'!$BN$11:$BN$4860,"taip")</f>
        <v>0</v>
      </c>
      <c r="I29" s="222">
        <f>COUNTIFS('D5'!$B$11:$B$4860,'A2'!$D29,'D5'!$BH$11:$BH$4860,'A2'!I$7,'D5'!$BN$11:$BN$4860,"taip")</f>
        <v>0</v>
      </c>
      <c r="J29" s="222">
        <f>COUNTIFS('D5'!$B$11:$B$4860,'A2'!$D29,'D5'!$BH$11:$BH$4860,'A2'!J$7,'D5'!$BN$11:$BN$4860,"taip")</f>
        <v>0</v>
      </c>
      <c r="K29" s="222">
        <f>COUNTIFS('D5'!$B$11:$B$4860,'A2'!$D29,'D5'!$BH$11:$BH$4860,'A2'!K$7,'D5'!$BN$11:$BN$4860,"taip")</f>
        <v>0</v>
      </c>
      <c r="L29" s="222">
        <f>COUNTIFS('D5'!$B$11:$B$4860,'A2'!$D29,'D5'!$BH$11:$BH$4860,'A2'!L$7,'D5'!$BN$11:$BN$4860,"taip")</f>
        <v>0</v>
      </c>
      <c r="M29" s="222">
        <f>COUNTIFS('D5'!$B$11:$B$4860,'A2'!$D29,'D5'!$BH$11:$BH$4860,'A2'!M$7,'D5'!$BN$11:$BN$4860,"taip")</f>
        <v>0</v>
      </c>
      <c r="N29" s="221">
        <f t="shared" si="33"/>
        <v>0</v>
      </c>
      <c r="O29" s="222">
        <f>SUMIFS('D5'!$L$11:$L$4860,'D5'!$B$11:$B$4860,'A2'!$D29,'D5'!$BH$11:$BH$4860,O$7,'D5'!$BN$11:$BN$4860,"taip")</f>
        <v>0</v>
      </c>
      <c r="P29" s="222">
        <f>SUMIFS('D5'!$L$11:$L$4860,'D5'!$B$11:$B$4860,'A2'!$D29,'D5'!$BH$11:$BH$4860,P$7,'D5'!$BN$11:$BN$4860,"taip")</f>
        <v>0</v>
      </c>
      <c r="Q29" s="222">
        <f>SUMIFS('D5'!$L$11:$L$4860,'D5'!$B$11:$B$4860,'A2'!$D29,'D5'!$BH$11:$BH$4860,Q$7,'D5'!$BN$11:$BN$4860,"taip")</f>
        <v>0</v>
      </c>
      <c r="R29" s="222">
        <f>SUMIFS('D5'!$L$11:$L$4860,'D5'!$B$11:$B$4860,'A2'!$D29,'D5'!$BH$11:$BH$4860,R$7,'D5'!$BN$11:$BN$4860,"taip")</f>
        <v>0</v>
      </c>
      <c r="S29" s="222">
        <f>SUMIFS('D5'!$L$11:$L$4860,'D5'!$B$11:$B$4860,'A2'!$D29,'D5'!$BH$11:$BH$4860,S$7,'D5'!$BN$11:$BN$4860,"taip")</f>
        <v>0</v>
      </c>
      <c r="T29" s="222">
        <f>SUMIFS('D5'!$L$11:$L$4860,'D5'!$B$11:$B$4860,'A2'!$D29,'D5'!$BH$11:$BH$4860,T$7,'D5'!$BN$11:$BN$4860,"taip")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COUNTIFS('D5'!$B$11:$B$4860,'A2'!$D29,'D5'!$BI$11:$BI$4860,'A2'!AC$7,'D5'!$BO$11:$BO$4860,"taip")</f>
        <v>0</v>
      </c>
      <c r="AD29" s="222">
        <f>COUNTIFS('D5'!$B$11:$B$4860,'A2'!$D29,'D5'!$BI$11:$BI$4860,'A2'!AD$7,'D5'!$BO$11:$BO$4860,"taip")</f>
        <v>0</v>
      </c>
      <c r="AE29" s="222">
        <f>COUNTIFS('D5'!$B$11:$B$4860,'A2'!$D29,'D5'!$BI$11:$BI$4860,'A2'!AE$7,'D5'!$BO$11:$BO$4860,"taip")</f>
        <v>0</v>
      </c>
      <c r="AF29" s="222">
        <f>COUNTIFS('D5'!$B$11:$B$4860,'A2'!$D29,'D5'!$BI$11:$BI$4860,'A2'!AF$7,'D5'!$BO$11:$BO$4860,"taip")</f>
        <v>0</v>
      </c>
      <c r="AG29" s="222">
        <f>COUNTIFS('D5'!$B$11:$B$4860,'A2'!$D29,'D5'!$BI$11:$BI$4860,'A2'!AG$7,'D5'!$BO$11:$BO$4860,"taip")</f>
        <v>0</v>
      </c>
      <c r="AH29" s="222">
        <f>COUNTIFS('D5'!$B$11:$B$4860,'A2'!$D29,'D5'!$BI$11:$BI$4860,'A2'!AH$7,'D5'!$BO$11:$BO$4860,"taip")</f>
        <v>0</v>
      </c>
      <c r="AI29" s="221">
        <f t="shared" si="36"/>
        <v>0</v>
      </c>
      <c r="AJ29" s="222">
        <f>SUMIFS('D5'!$AG$11:$AG$4860,'D5'!$B$11:$B$4860,'A2'!$D29,'D5'!$BI$11:$BI$4860,AJ$7,'D5'!$BO$11:$BO$4860,"taip")</f>
        <v>0</v>
      </c>
      <c r="AK29" s="222">
        <f>SUMIFS('D5'!$AG$11:$AG$4860,'D5'!$B$11:$B$4860,'A2'!$D29,'D5'!$BI$11:$BI$4860,AK$7,'D5'!$BO$11:$BO$4860,"taip")</f>
        <v>0</v>
      </c>
      <c r="AL29" s="222">
        <f>SUMIFS('D5'!$AG$11:$AG$4860,'D5'!$B$11:$B$4860,'A2'!$D29,'D5'!$BI$11:$BI$4860,AL$7,'D5'!$BO$11:$BO$4860,"taip")</f>
        <v>0</v>
      </c>
      <c r="AM29" s="222">
        <f>SUMIFS('D5'!$AG$11:$AG$4860,'D5'!$B$11:$B$4860,'A2'!$D29,'D5'!$BI$11:$BI$4860,AM$7,'D5'!$BO$11:$BO$4860,"taip")</f>
        <v>0</v>
      </c>
      <c r="AN29" s="222">
        <f>SUMIFS('D5'!$AG$11:$AG$4860,'D5'!$B$11:$B$4860,'A2'!$D29,'D5'!$BI$11:$BI$4860,AN$7,'D5'!$BO$11:$BO$4860,"taip")</f>
        <v>0</v>
      </c>
      <c r="AO29" s="222">
        <f>SUMIFS('D5'!$AG$11:$AG$4860,'D5'!$B$11:$B$4860,'A2'!$D29,'D5'!$BI$11:$BI$4860,AO$7,'D5'!$BO$11:$BO$4860,"taip")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COUNTIFS('D5'!$B$11:$B$4860,'A2'!$D29,'D5'!$BJ$11:$BJ$4860,'A2'!AX$7,'D5'!$BP$11:$BP$4860,"taip")</f>
        <v>0</v>
      </c>
      <c r="AY29" s="222">
        <f>COUNTIFS('D5'!$B$11:$B$4860,'A2'!$D29,'D5'!$BJ$11:$BJ$4860,'A2'!AY$7,'D5'!$BP$11:$BP$4860,"taip")</f>
        <v>0</v>
      </c>
      <c r="AZ29" s="222">
        <f>COUNTIFS('D5'!$B$11:$B$4860,'A2'!$D29,'D5'!$BJ$11:$BJ$4860,'A2'!AZ$7,'D5'!$BP$11:$BP$4860,"taip")</f>
        <v>0</v>
      </c>
      <c r="BA29" s="222">
        <f>COUNTIFS('D5'!$B$11:$B$4860,'A2'!$D29,'D5'!$BJ$11:$BJ$4860,'A2'!BA$7,'D5'!$BP$11:$BP$4860,"taip")</f>
        <v>0</v>
      </c>
      <c r="BB29" s="222">
        <f>COUNTIFS('D5'!$B$11:$B$4860,'A2'!$D29,'D5'!$BJ$11:$BJ$4860,'A2'!BB$7,'D5'!$BP$11:$BP$4860,"taip")</f>
        <v>0</v>
      </c>
      <c r="BC29" s="222">
        <f>COUNTIFS('D5'!$B$11:$B$4860,'A2'!$D29,'D5'!$BJ$11:$BJ$4860,'A2'!BC$7,'D5'!$BP$11:$BP$4860,"taip")</f>
        <v>0</v>
      </c>
      <c r="BD29" s="221">
        <f t="shared" si="40"/>
        <v>0</v>
      </c>
      <c r="BE29" s="222">
        <f>SUMIFS('D5'!$AG$11:$AG$4860,'D5'!$B$11:$B$4860,'A2'!$D29,'D5'!$BJ$11:$BJ$4860,BE$7,'D5'!$BP$11:$BP$4860,"taip")</f>
        <v>0</v>
      </c>
      <c r="BF29" s="222">
        <f>SUMIFS('D5'!$AG$11:$AG$4860,'D5'!$B$11:$B$4860,'A2'!$D29,'D5'!$BJ$11:$BJ$4860,BF$7,'D5'!$BP$11:$BP$4860,"taip")</f>
        <v>0</v>
      </c>
      <c r="BG29" s="222">
        <f>SUMIFS('D5'!$AG$11:$AG$4860,'D5'!$B$11:$B$4860,'A2'!$D29,'D5'!$BJ$11:$BJ$4860,BG$7,'D5'!$BP$11:$BP$4860,"taip")</f>
        <v>0</v>
      </c>
      <c r="BH29" s="222">
        <f>SUMIFS('D5'!$AG$11:$AG$4860,'D5'!$B$11:$B$4860,'A2'!$D29,'D5'!$BJ$11:$BJ$4860,BH$7,'D5'!$BP$11:$BP$4860,"taip")</f>
        <v>0</v>
      </c>
      <c r="BI29" s="222">
        <f>SUMIFS('D5'!$AG$11:$AG$4860,'D5'!$B$11:$B$4860,'A2'!$D29,'D5'!$BJ$11:$BJ$4860,BI$7,'D5'!$BP$11:$BP$4860,"taip")</f>
        <v>0</v>
      </c>
      <c r="BJ29" s="222">
        <f>SUMIFS('D5'!$AG$11:$AG$4860,'D5'!$B$11:$B$4860,'A2'!$D29,'D5'!$BJ$11:$BJ$4860,BJ$7,'D5'!$BP$11:$BP$4860,"taip")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COUNTIFS('D5'!$B$11:$B$4860,'A2'!$D29,'D5'!$BK$11:$BK$4860,'A2'!BS$7,'D5'!$BS$11:$BS$4860,"taip")</f>
        <v>0</v>
      </c>
      <c r="BT29" s="222">
        <f>COUNTIFS('D5'!$B$11:$B$4860,'A2'!$D29,'D5'!$BK$11:$BK$4860,'A2'!BT$7,'D5'!$BS$11:$BS$4860,"taip")</f>
        <v>0</v>
      </c>
      <c r="BU29" s="222">
        <f>COUNTIFS('D5'!$B$11:$B$4860,'A2'!$D29,'D5'!$BK$11:$BK$4860,'A2'!BU$7,'D5'!$BS$11:$BS$4860,"taip")</f>
        <v>0</v>
      </c>
      <c r="BV29" s="222">
        <f>COUNTIFS('D5'!$B$11:$B$4860,'A2'!$D29,'D5'!$BK$11:$BK$4860,'A2'!BV$7,'D5'!$BS$11:$BS$4860,"taip")</f>
        <v>0</v>
      </c>
      <c r="BW29" s="222">
        <f>COUNTIFS('D5'!$B$11:$B$4860,'A2'!$D29,'D5'!$BK$11:$BK$4860,'A2'!BW$7,'D5'!$BS$11:$BS$4860,"taip")</f>
        <v>0</v>
      </c>
      <c r="BX29" s="222">
        <f>COUNTIFS('D5'!$B$11:$B$4860,'A2'!$D29,'D5'!$BK$11:$BK$4860,'A2'!BX$7,'D5'!$BS$11:$BS$4860,"taip")</f>
        <v>0</v>
      </c>
      <c r="BY29" s="221">
        <f t="shared" si="44"/>
        <v>0</v>
      </c>
      <c r="BZ29" s="222">
        <f>SUMIFS('D5'!$AG$11:$AG$4860,'D5'!$B$11:$B$4860,'A2'!$D29,'D5'!$BK$11:$BK$4860,BZ$7,'D5'!$BS$11:$BS$4860,"taip")</f>
        <v>0</v>
      </c>
      <c r="CA29" s="222">
        <f>SUMIFS('D5'!$AG$11:$AG$4860,'D5'!$B$11:$B$4860,'A2'!$D29,'D5'!$BK$11:$BK$4860,CA$7,'D5'!$BS$11:$BS$4860,"taip")</f>
        <v>0</v>
      </c>
      <c r="CB29" s="222">
        <f>SUMIFS('D5'!$AG$11:$AG$4860,'D5'!$B$11:$B$4860,'A2'!$D29,'D5'!$BK$11:$BK$4860,CB$7,'D5'!$BS$11:$BS$4860,"taip")</f>
        <v>0</v>
      </c>
      <c r="CC29" s="222">
        <f>SUMIFS('D5'!$AG$11:$AG$4860,'D5'!$B$11:$B$4860,'A2'!$D29,'D5'!$BK$11:$BK$4860,CC$7,'D5'!$BS$11:$BS$4860,"taip")</f>
        <v>0</v>
      </c>
      <c r="CD29" s="222">
        <f>SUMIFS('D5'!$AG$11:$AG$4860,'D5'!$B$11:$B$4860,'A2'!$D29,'D5'!$BK$11:$BK$4860,CD$7,'D5'!$BS$11:$BS$4860,"taip")</f>
        <v>0</v>
      </c>
      <c r="CE29" s="222">
        <f>SUMIFS('D5'!$AG$11:$AG$4860,'D5'!$B$11:$B$4860,'A2'!$D29,'D5'!$BK$11:$BK$4860,CE$7,'D5'!$BS$11:$BS$4860,"taip")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workbookViewId="0">
      <selection activeCell="H5" sqref="H5"/>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416" t="s">
        <v>481</v>
      </c>
      <c r="C1" s="416"/>
      <c r="D1" s="416"/>
      <c r="E1" s="416"/>
      <c r="F1" s="416"/>
      <c r="G1" s="416"/>
      <c r="H1" s="416"/>
      <c r="I1" s="416"/>
      <c r="J1" s="416"/>
      <c r="K1" s="416"/>
    </row>
    <row r="2" spans="1:11" ht="15" customHeight="1" x14ac:dyDescent="0.3">
      <c r="A2" s="47"/>
      <c r="B2" s="325"/>
      <c r="C2" s="325"/>
      <c r="D2" s="325"/>
      <c r="E2" s="325"/>
      <c r="F2" s="325"/>
      <c r="G2" s="325"/>
      <c r="H2" s="325"/>
      <c r="I2" s="325"/>
      <c r="J2" s="325"/>
      <c r="K2" s="325"/>
    </row>
    <row r="3" spans="1:11" x14ac:dyDescent="0.3">
      <c r="A3" s="333" t="s">
        <v>613</v>
      </c>
      <c r="B3" s="331" t="s">
        <v>33</v>
      </c>
      <c r="C3" s="48"/>
      <c r="D3" s="48"/>
      <c r="E3" s="48"/>
      <c r="F3" s="48"/>
      <c r="G3" s="67"/>
      <c r="H3" s="67"/>
      <c r="I3" s="67"/>
      <c r="J3" s="67"/>
      <c r="K3" s="48"/>
    </row>
    <row r="4" spans="1:11" x14ac:dyDescent="0.3">
      <c r="A4" s="333" t="s">
        <v>615</v>
      </c>
      <c r="B4" s="331" t="s">
        <v>33</v>
      </c>
      <c r="C4" s="50"/>
      <c r="D4" s="50"/>
      <c r="E4" s="50"/>
      <c r="F4" s="50"/>
      <c r="G4" s="67"/>
      <c r="H4" s="246"/>
      <c r="I4" s="246"/>
      <c r="J4" s="246"/>
      <c r="K4" s="50"/>
    </row>
    <row r="5" spans="1:11" ht="22.8" x14ac:dyDescent="0.3">
      <c r="A5" s="49"/>
      <c r="B5" s="68"/>
      <c r="C5" s="192"/>
      <c r="D5" s="116"/>
      <c r="E5" s="50"/>
      <c r="F5" s="50"/>
      <c r="G5" s="67"/>
      <c r="H5" s="51" t="s">
        <v>482</v>
      </c>
      <c r="I5" s="51" t="s">
        <v>482</v>
      </c>
      <c r="J5" s="51" t="s">
        <v>482</v>
      </c>
      <c r="K5" s="51" t="s">
        <v>482</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1261564.8</v>
      </c>
      <c r="G8" s="247">
        <f>SUM(G9:G28)</f>
        <v>26</v>
      </c>
      <c r="H8" s="247">
        <f>SUM(H9:H28)</f>
        <v>556778.01</v>
      </c>
      <c r="I8" s="247">
        <f>SUM(I9:I28)</f>
        <v>13</v>
      </c>
      <c r="J8" s="248">
        <f>IF(F8&gt;0,H8/$F8*100,0)</f>
        <v>44.13392082594568</v>
      </c>
      <c r="K8" s="248">
        <f>IF(G8&gt;0,I8/$G8*100,0)</f>
        <v>50</v>
      </c>
    </row>
    <row r="9" spans="1:11" x14ac:dyDescent="0.3">
      <c r="A9" s="13" t="s">
        <v>12</v>
      </c>
      <c r="B9" s="197" t="str">
        <f>'VPS1'!C10</f>
        <v>MARI</v>
      </c>
      <c r="C9" s="213" t="str">
        <f>'VPS1'!D10</f>
        <v>Bendruomeniškumo skatinimas</v>
      </c>
      <c r="D9" s="213" t="str">
        <f>'VPS1'!J10</f>
        <v>MARI-LEADER-20VVG-09-01</v>
      </c>
      <c r="E9" s="54" t="str">
        <f>'VPS1'!L10</f>
        <v>EŽŪFKP</v>
      </c>
      <c r="F9" s="198">
        <f>'VPS1'!G10</f>
        <v>251564.79999999999</v>
      </c>
      <c r="G9" s="249">
        <f>'VPS1'!F10</f>
        <v>10</v>
      </c>
      <c r="H9" s="249">
        <f>'A2'!N10</f>
        <v>150891.52999999997</v>
      </c>
      <c r="I9" s="249">
        <f>'A2'!G10</f>
        <v>6</v>
      </c>
      <c r="J9" s="250">
        <f t="shared" ref="J9:J28" si="0">IF(F9&gt;0,H9/$F9*100,0)</f>
        <v>59.981177811840126</v>
      </c>
      <c r="K9" s="248">
        <f t="shared" ref="K9:K28" si="1">IF(G9&gt;0,I9/$G9*100,0)</f>
        <v>60</v>
      </c>
    </row>
    <row r="10" spans="1:11" x14ac:dyDescent="0.3">
      <c r="A10" s="13" t="s">
        <v>16</v>
      </c>
      <c r="B10" s="197" t="str">
        <f>'VPS1'!C11</f>
        <v>MARI</v>
      </c>
      <c r="C10" s="213" t="str">
        <f>'VPS1'!D11</f>
        <v>Ne žemės ūkio verslo kūrimas ir plėtra</v>
      </c>
      <c r="D10" s="213" t="str">
        <f>'VPS1'!J11</f>
        <v>MARI-LEADER-20VVG-03-02</v>
      </c>
      <c r="E10" s="54" t="str">
        <f>'VPS1'!L11</f>
        <v>EŽŪFKP</v>
      </c>
      <c r="F10" s="198">
        <f>'VPS1'!G11</f>
        <v>650000</v>
      </c>
      <c r="G10" s="249">
        <f>'VPS1'!F11</f>
        <v>10</v>
      </c>
      <c r="H10" s="249">
        <f>'A2'!N11</f>
        <v>275900.72000000003</v>
      </c>
      <c r="I10" s="249">
        <f>'A2'!G11</f>
        <v>5</v>
      </c>
      <c r="J10" s="250">
        <f t="shared" si="0"/>
        <v>42.446264615384621</v>
      </c>
      <c r="K10" s="248">
        <f t="shared" si="1"/>
        <v>50</v>
      </c>
    </row>
    <row r="11" spans="1:11" ht="22.8" x14ac:dyDescent="0.3">
      <c r="A11" s="13" t="s">
        <v>19</v>
      </c>
      <c r="B11" s="197" t="str">
        <f>'VPS1'!C12</f>
        <v>MARI</v>
      </c>
      <c r="C11" s="213" t="str">
        <f>'VPS1'!D12</f>
        <v>Bendruomeninio verslo kūrimas ir plėtra</v>
      </c>
      <c r="D11" s="213" t="str">
        <f>'VPS1'!J12</f>
        <v>MARI-LEADER-20VVG-07-03</v>
      </c>
      <c r="E11" s="54" t="str">
        <f>'VPS1'!L12</f>
        <v>EŽŪFKP</v>
      </c>
      <c r="F11" s="198">
        <f>'VPS1'!G12</f>
        <v>100000</v>
      </c>
      <c r="G11" s="249">
        <f>'VPS1'!F12</f>
        <v>2</v>
      </c>
      <c r="H11" s="249">
        <f>'A2'!N12</f>
        <v>0</v>
      </c>
      <c r="I11" s="249">
        <f>'A2'!G12</f>
        <v>0</v>
      </c>
      <c r="J11" s="250">
        <f t="shared" si="0"/>
        <v>0</v>
      </c>
      <c r="K11" s="248">
        <f t="shared" si="1"/>
        <v>0</v>
      </c>
    </row>
    <row r="12" spans="1:11" x14ac:dyDescent="0.3">
      <c r="A12" s="13" t="s">
        <v>22</v>
      </c>
      <c r="B12" s="197" t="str">
        <f>'VPS1'!C13</f>
        <v>MARI</v>
      </c>
      <c r="C12" s="213" t="str">
        <f>'VPS1'!D13</f>
        <v>Socialinio verslo kūrimas ir plėtra</v>
      </c>
      <c r="D12" s="213" t="str">
        <f>'VPS1'!J13</f>
        <v>MARI-LEADER-20VVG-06-04</v>
      </c>
      <c r="E12" s="54" t="str">
        <f>'VPS1'!L13</f>
        <v>EŽŪFKP</v>
      </c>
      <c r="F12" s="198">
        <f>'VPS1'!G13</f>
        <v>260000</v>
      </c>
      <c r="G12" s="249">
        <f>'VPS1'!F13</f>
        <v>4</v>
      </c>
      <c r="H12" s="249">
        <f>'A2'!N13</f>
        <v>129985.76000000001</v>
      </c>
      <c r="I12" s="249">
        <f>'A2'!G13</f>
        <v>2</v>
      </c>
      <c r="J12" s="250">
        <f t="shared" si="0"/>
        <v>49.99452307692308</v>
      </c>
      <c r="K12" s="248">
        <f t="shared" si="1"/>
        <v>50</v>
      </c>
    </row>
    <row r="13" spans="1:11" x14ac:dyDescent="0.3">
      <c r="A13" s="13" t="s">
        <v>25</v>
      </c>
      <c r="B13" s="197">
        <f>'VPS1'!C14</f>
        <v>0</v>
      </c>
      <c r="C13" s="213">
        <f>'VPS1'!D14</f>
        <v>0</v>
      </c>
      <c r="D13" s="213">
        <f>'VPS1'!J14</f>
        <v>0</v>
      </c>
      <c r="E13" s="54" t="str">
        <f>'VPS1'!L14</f>
        <v>EŽŪFKP</v>
      </c>
      <c r="F13" s="198">
        <f>'VPS1'!G14</f>
        <v>0</v>
      </c>
      <c r="G13" s="249">
        <f>'VPS1'!F14</f>
        <v>0</v>
      </c>
      <c r="H13" s="249">
        <f>'A2'!N14</f>
        <v>0</v>
      </c>
      <c r="I13" s="249">
        <f>'A2'!G14</f>
        <v>0</v>
      </c>
      <c r="J13" s="250">
        <f t="shared" si="0"/>
        <v>0</v>
      </c>
      <c r="K13" s="248">
        <f t="shared" si="1"/>
        <v>0</v>
      </c>
    </row>
    <row r="14" spans="1:11" x14ac:dyDescent="0.3">
      <c r="A14" s="13" t="s">
        <v>28</v>
      </c>
      <c r="B14" s="197">
        <f>'VPS1'!C15</f>
        <v>0</v>
      </c>
      <c r="C14" s="213">
        <f>'VPS1'!D15</f>
        <v>0</v>
      </c>
      <c r="D14" s="213">
        <f>'VPS1'!J15</f>
        <v>0</v>
      </c>
      <c r="E14" s="54" t="str">
        <f>'VPS1'!L15</f>
        <v>EŽŪFKP</v>
      </c>
      <c r="F14" s="198">
        <f>'VPS1'!G15</f>
        <v>0</v>
      </c>
      <c r="G14" s="249">
        <f>'VPS1'!F15</f>
        <v>0</v>
      </c>
      <c r="H14" s="249">
        <f>'A2'!N15</f>
        <v>0</v>
      </c>
      <c r="I14" s="249">
        <f>'A2'!G15</f>
        <v>0</v>
      </c>
      <c r="J14" s="250">
        <f t="shared" si="0"/>
        <v>0</v>
      </c>
      <c r="K14" s="248">
        <f t="shared" si="1"/>
        <v>0</v>
      </c>
    </row>
    <row r="15" spans="1:11" x14ac:dyDescent="0.3">
      <c r="A15" s="13" t="s">
        <v>31</v>
      </c>
      <c r="B15" s="197">
        <f>'VPS1'!C16</f>
        <v>0</v>
      </c>
      <c r="C15" s="54">
        <f>'VPS1'!D16</f>
        <v>0</v>
      </c>
      <c r="D15" s="54">
        <f>'VPS1'!J16</f>
        <v>0</v>
      </c>
      <c r="E15" s="54" t="str">
        <f>'VPS1'!L16</f>
        <v>EŽŪFKP</v>
      </c>
      <c r="F15" s="198">
        <f>'VPS1'!G16</f>
        <v>0</v>
      </c>
      <c r="G15" s="249">
        <f>'VPS1'!F16</f>
        <v>0</v>
      </c>
      <c r="H15" s="249">
        <f>'A2'!N16</f>
        <v>0</v>
      </c>
      <c r="I15" s="249">
        <f>'A2'!G16</f>
        <v>0</v>
      </c>
      <c r="J15" s="250">
        <f t="shared" si="0"/>
        <v>0</v>
      </c>
      <c r="K15" s="248">
        <f t="shared" si="1"/>
        <v>0</v>
      </c>
    </row>
    <row r="16" spans="1:11" x14ac:dyDescent="0.3">
      <c r="A16" s="13" t="s">
        <v>36</v>
      </c>
      <c r="B16" s="197">
        <f>'VPS1'!C17</f>
        <v>0</v>
      </c>
      <c r="C16" s="54">
        <f>'VPS1'!D17</f>
        <v>0</v>
      </c>
      <c r="D16" s="54">
        <f>'VPS1'!J17</f>
        <v>0</v>
      </c>
      <c r="E16" s="54" t="str">
        <f>'VPS1'!L17</f>
        <v>EŽŪFKP</v>
      </c>
      <c r="F16" s="198">
        <f>'VPS1'!G17</f>
        <v>0</v>
      </c>
      <c r="G16" s="249">
        <f>'VPS1'!F17</f>
        <v>0</v>
      </c>
      <c r="H16" s="249">
        <f>'A2'!N17</f>
        <v>0</v>
      </c>
      <c r="I16" s="249">
        <f>'A2'!G17</f>
        <v>0</v>
      </c>
      <c r="J16" s="250">
        <f t="shared" si="0"/>
        <v>0</v>
      </c>
      <c r="K16" s="248">
        <f t="shared" si="1"/>
        <v>0</v>
      </c>
    </row>
    <row r="17" spans="1:11" x14ac:dyDescent="0.3">
      <c r="A17" s="13" t="s">
        <v>37</v>
      </c>
      <c r="B17" s="197">
        <f>'VPS1'!C18</f>
        <v>0</v>
      </c>
      <c r="C17" s="54">
        <f>'VPS1'!D18</f>
        <v>0</v>
      </c>
      <c r="D17" s="54">
        <f>'VPS1'!J18</f>
        <v>0</v>
      </c>
      <c r="E17" s="54" t="str">
        <f>'VPS1'!L18</f>
        <v>EŽŪFKP</v>
      </c>
      <c r="F17" s="198">
        <f>'VPS1'!G18</f>
        <v>0</v>
      </c>
      <c r="G17" s="249">
        <f>'VPS1'!F18</f>
        <v>0</v>
      </c>
      <c r="H17" s="249">
        <f>'A2'!N18</f>
        <v>0</v>
      </c>
      <c r="I17" s="249">
        <f>'A2'!G18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topLeftCell="B1" workbookViewId="0">
      <selection activeCell="B1" sqref="B1:K1"/>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416" t="s">
        <v>686</v>
      </c>
      <c r="C1" s="416"/>
      <c r="D1" s="416"/>
      <c r="E1" s="416"/>
      <c r="F1" s="416"/>
      <c r="G1" s="416"/>
      <c r="H1" s="416"/>
      <c r="I1" s="416"/>
      <c r="J1" s="416"/>
      <c r="K1" s="416"/>
    </row>
    <row r="2" spans="1:11" x14ac:dyDescent="0.3">
      <c r="A2" s="49"/>
      <c r="B2" s="245"/>
      <c r="C2" s="48"/>
      <c r="D2" s="48"/>
      <c r="E2" s="48"/>
      <c r="F2" s="48"/>
      <c r="G2" s="67"/>
      <c r="H2" s="67"/>
      <c r="I2" s="67"/>
      <c r="J2" s="67"/>
      <c r="K2" s="48"/>
    </row>
    <row r="3" spans="1:11" x14ac:dyDescent="0.3">
      <c r="A3" s="333" t="s">
        <v>613</v>
      </c>
      <c r="B3" s="331" t="s">
        <v>33</v>
      </c>
      <c r="C3" s="48"/>
      <c r="D3" s="48"/>
      <c r="E3" s="48"/>
      <c r="F3" s="48"/>
      <c r="G3" s="67"/>
      <c r="H3" s="67"/>
      <c r="I3" s="67"/>
      <c r="J3" s="67"/>
      <c r="K3" s="48"/>
    </row>
    <row r="4" spans="1:11" x14ac:dyDescent="0.3">
      <c r="A4" s="333" t="s">
        <v>615</v>
      </c>
      <c r="B4" s="331" t="s">
        <v>33</v>
      </c>
      <c r="C4" s="50"/>
      <c r="D4" s="50"/>
      <c r="E4" s="50"/>
      <c r="F4" s="50"/>
      <c r="G4" s="67"/>
      <c r="H4" s="246"/>
      <c r="I4" s="246"/>
      <c r="J4" s="246"/>
      <c r="K4" s="50"/>
    </row>
    <row r="5" spans="1:11" ht="22.8" x14ac:dyDescent="0.3">
      <c r="A5" s="49"/>
      <c r="B5" s="68"/>
      <c r="C5" s="192"/>
      <c r="D5" s="116"/>
      <c r="E5" s="50"/>
      <c r="F5" s="50"/>
      <c r="G5" s="67"/>
      <c r="H5" s="51" t="s">
        <v>454</v>
      </c>
      <c r="I5" s="51" t="s">
        <v>454</v>
      </c>
      <c r="J5" s="51" t="s">
        <v>454</v>
      </c>
      <c r="K5" s="51" t="s">
        <v>454</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1261564.8</v>
      </c>
      <c r="G8" s="247">
        <f>SUM(G9:G28)</f>
        <v>26</v>
      </c>
      <c r="H8" s="247">
        <f>SUM(H9:H28)</f>
        <v>50308</v>
      </c>
      <c r="I8" s="247">
        <f>SUM(I9:I28)</f>
        <v>2</v>
      </c>
      <c r="J8" s="248">
        <f>IF(F8&gt;0,H8/$F8*100,0)</f>
        <v>3.9877460119369212</v>
      </c>
      <c r="K8" s="248">
        <f>IF(G8&gt;0,I8/$G8*100,0)</f>
        <v>7.6923076923076925</v>
      </c>
    </row>
    <row r="9" spans="1:11" x14ac:dyDescent="0.3">
      <c r="A9" s="13" t="s">
        <v>12</v>
      </c>
      <c r="B9" s="197" t="str">
        <f>'VPS1'!C10</f>
        <v>MARI</v>
      </c>
      <c r="C9" s="213" t="str">
        <f>'VPS1'!D10</f>
        <v>Bendruomeniškumo skatinimas</v>
      </c>
      <c r="D9" s="213" t="str">
        <f>'VPS1'!J10</f>
        <v>MARI-LEADER-20VVG-09-01</v>
      </c>
      <c r="E9" s="54" t="str">
        <f>'VPS1'!L10</f>
        <v>EŽŪFKP</v>
      </c>
      <c r="F9" s="198">
        <f>'VPS1'!G10</f>
        <v>251564.79999999999</v>
      </c>
      <c r="G9" s="249">
        <f>'VPS1'!F10</f>
        <v>10</v>
      </c>
      <c r="H9" s="249">
        <f>'A2'!BY10</f>
        <v>50308</v>
      </c>
      <c r="I9" s="249">
        <f>'A2'!BR10</f>
        <v>2</v>
      </c>
      <c r="J9" s="250">
        <f t="shared" ref="J9:J28" si="0">IF(F9&gt;0,H9/$F9*100,0)</f>
        <v>19.998028341007963</v>
      </c>
      <c r="K9" s="248">
        <f t="shared" ref="K9:K28" si="1">IF(G9&gt;0,I9/$G9*100,0)</f>
        <v>20</v>
      </c>
    </row>
    <row r="10" spans="1:11" x14ac:dyDescent="0.3">
      <c r="A10" s="13" t="s">
        <v>16</v>
      </c>
      <c r="B10" s="197" t="str">
        <f>'VPS1'!C11</f>
        <v>MARI</v>
      </c>
      <c r="C10" s="213" t="str">
        <f>'VPS1'!D11</f>
        <v>Ne žemės ūkio verslo kūrimas ir plėtra</v>
      </c>
      <c r="D10" s="213" t="str">
        <f>'VPS1'!J11</f>
        <v>MARI-LEADER-20VVG-03-02</v>
      </c>
      <c r="E10" s="54" t="str">
        <f>'VPS1'!L11</f>
        <v>EŽŪFKP</v>
      </c>
      <c r="F10" s="198">
        <f>'VPS1'!G11</f>
        <v>650000</v>
      </c>
      <c r="G10" s="249">
        <f>'VPS1'!F11</f>
        <v>10</v>
      </c>
      <c r="H10" s="249">
        <f>'A2'!BY11</f>
        <v>0</v>
      </c>
      <c r="I10" s="249">
        <f>'A2'!BR11</f>
        <v>0</v>
      </c>
      <c r="J10" s="250">
        <f t="shared" si="0"/>
        <v>0</v>
      </c>
      <c r="K10" s="248">
        <f t="shared" si="1"/>
        <v>0</v>
      </c>
    </row>
    <row r="11" spans="1:11" ht="22.8" x14ac:dyDescent="0.3">
      <c r="A11" s="13" t="s">
        <v>19</v>
      </c>
      <c r="B11" s="197" t="str">
        <f>'VPS1'!C12</f>
        <v>MARI</v>
      </c>
      <c r="C11" s="213" t="str">
        <f>'VPS1'!D12</f>
        <v>Bendruomeninio verslo kūrimas ir plėtra</v>
      </c>
      <c r="D11" s="213" t="str">
        <f>'VPS1'!J12</f>
        <v>MARI-LEADER-20VVG-07-03</v>
      </c>
      <c r="E11" s="54" t="str">
        <f>'VPS1'!L12</f>
        <v>EŽŪFKP</v>
      </c>
      <c r="F11" s="198">
        <f>'VPS1'!G12</f>
        <v>100000</v>
      </c>
      <c r="G11" s="249">
        <f>'VPS1'!F12</f>
        <v>2</v>
      </c>
      <c r="H11" s="249">
        <f>'A2'!BY12</f>
        <v>0</v>
      </c>
      <c r="I11" s="249">
        <f>'A2'!BR12</f>
        <v>0</v>
      </c>
      <c r="J11" s="250">
        <f t="shared" si="0"/>
        <v>0</v>
      </c>
      <c r="K11" s="248">
        <f t="shared" si="1"/>
        <v>0</v>
      </c>
    </row>
    <row r="12" spans="1:11" x14ac:dyDescent="0.3">
      <c r="A12" s="13" t="s">
        <v>22</v>
      </c>
      <c r="B12" s="197" t="str">
        <f>'VPS1'!C13</f>
        <v>MARI</v>
      </c>
      <c r="C12" s="213" t="str">
        <f>'VPS1'!D13</f>
        <v>Socialinio verslo kūrimas ir plėtra</v>
      </c>
      <c r="D12" s="213" t="str">
        <f>'VPS1'!J13</f>
        <v>MARI-LEADER-20VVG-06-04</v>
      </c>
      <c r="E12" s="54" t="str">
        <f>'VPS1'!L13</f>
        <v>EŽŪFKP</v>
      </c>
      <c r="F12" s="198">
        <f>'VPS1'!G13</f>
        <v>260000</v>
      </c>
      <c r="G12" s="249">
        <f>'VPS1'!F13</f>
        <v>4</v>
      </c>
      <c r="H12" s="249">
        <f>'A2'!BY13</f>
        <v>0</v>
      </c>
      <c r="I12" s="249">
        <f>'A2'!BR13</f>
        <v>0</v>
      </c>
      <c r="J12" s="250">
        <f t="shared" si="0"/>
        <v>0</v>
      </c>
      <c r="K12" s="248">
        <f t="shared" si="1"/>
        <v>0</v>
      </c>
    </row>
    <row r="13" spans="1:11" x14ac:dyDescent="0.3">
      <c r="A13" s="13" t="s">
        <v>25</v>
      </c>
      <c r="B13" s="197">
        <f>'VPS1'!C14</f>
        <v>0</v>
      </c>
      <c r="C13" s="213">
        <f>'VPS1'!D14</f>
        <v>0</v>
      </c>
      <c r="D13" s="213">
        <f>'VPS1'!J14</f>
        <v>0</v>
      </c>
      <c r="E13" s="54" t="str">
        <f>'VPS1'!L14</f>
        <v>EŽŪFKP</v>
      </c>
      <c r="F13" s="198">
        <f>'VPS1'!G14</f>
        <v>0</v>
      </c>
      <c r="G13" s="249">
        <f>'VPS1'!F14</f>
        <v>0</v>
      </c>
      <c r="H13" s="249">
        <f>'A2'!BY14</f>
        <v>0</v>
      </c>
      <c r="I13" s="249">
        <f>'A2'!BR14</f>
        <v>0</v>
      </c>
      <c r="J13" s="250">
        <f t="shared" si="0"/>
        <v>0</v>
      </c>
      <c r="K13" s="248">
        <f t="shared" si="1"/>
        <v>0</v>
      </c>
    </row>
    <row r="14" spans="1:11" x14ac:dyDescent="0.3">
      <c r="A14" s="13" t="s">
        <v>28</v>
      </c>
      <c r="B14" s="197">
        <f>'VPS1'!C15</f>
        <v>0</v>
      </c>
      <c r="C14" s="213">
        <f>'VPS1'!D15</f>
        <v>0</v>
      </c>
      <c r="D14" s="213">
        <f>'VPS1'!J15</f>
        <v>0</v>
      </c>
      <c r="E14" s="54" t="str">
        <f>'VPS1'!L15</f>
        <v>EŽŪFKP</v>
      </c>
      <c r="F14" s="198">
        <f>'VPS1'!G15</f>
        <v>0</v>
      </c>
      <c r="G14" s="249">
        <f>'VPS1'!F15</f>
        <v>0</v>
      </c>
      <c r="H14" s="249">
        <f>'A2'!BY15</f>
        <v>0</v>
      </c>
      <c r="I14" s="249">
        <f>'A2'!BR15</f>
        <v>0</v>
      </c>
      <c r="J14" s="250">
        <f t="shared" si="0"/>
        <v>0</v>
      </c>
      <c r="K14" s="248">
        <f t="shared" si="1"/>
        <v>0</v>
      </c>
    </row>
    <row r="15" spans="1:11" x14ac:dyDescent="0.3">
      <c r="A15" s="13" t="s">
        <v>31</v>
      </c>
      <c r="B15" s="197">
        <f>'VPS1'!C16</f>
        <v>0</v>
      </c>
      <c r="C15" s="54">
        <f>'VPS1'!D16</f>
        <v>0</v>
      </c>
      <c r="D15" s="54">
        <f>'VPS1'!J16</f>
        <v>0</v>
      </c>
      <c r="E15" s="54" t="str">
        <f>'VPS1'!L16</f>
        <v>EŽŪFKP</v>
      </c>
      <c r="F15" s="198">
        <f>'VPS1'!G16</f>
        <v>0</v>
      </c>
      <c r="G15" s="249">
        <f>'VPS1'!F16</f>
        <v>0</v>
      </c>
      <c r="H15" s="249">
        <f>'A2'!BY16</f>
        <v>0</v>
      </c>
      <c r="I15" s="249">
        <f>'A2'!BR16</f>
        <v>0</v>
      </c>
      <c r="J15" s="250">
        <f t="shared" si="0"/>
        <v>0</v>
      </c>
      <c r="K15" s="248">
        <f t="shared" si="1"/>
        <v>0</v>
      </c>
    </row>
    <row r="16" spans="1:11" x14ac:dyDescent="0.3">
      <c r="A16" s="13" t="s">
        <v>36</v>
      </c>
      <c r="B16" s="197">
        <f>'VPS1'!C17</f>
        <v>0</v>
      </c>
      <c r="C16" s="54">
        <f>'VPS1'!D17</f>
        <v>0</v>
      </c>
      <c r="D16" s="54">
        <f>'VPS1'!J17</f>
        <v>0</v>
      </c>
      <c r="E16" s="54" t="str">
        <f>'VPS1'!L17</f>
        <v>EŽŪFKP</v>
      </c>
      <c r="F16" s="198">
        <f>'VPS1'!G17</f>
        <v>0</v>
      </c>
      <c r="G16" s="249">
        <f>'VPS1'!F17</f>
        <v>0</v>
      </c>
      <c r="H16" s="249">
        <f>'A2'!BY17</f>
        <v>0</v>
      </c>
      <c r="I16" s="249">
        <f>'A2'!BR17</f>
        <v>0</v>
      </c>
      <c r="J16" s="250">
        <f t="shared" si="0"/>
        <v>0</v>
      </c>
      <c r="K16" s="248">
        <f t="shared" si="1"/>
        <v>0</v>
      </c>
    </row>
    <row r="17" spans="1:11" x14ac:dyDescent="0.3">
      <c r="A17" s="13" t="s">
        <v>37</v>
      </c>
      <c r="B17" s="197">
        <f>'VPS1'!C18</f>
        <v>0</v>
      </c>
      <c r="C17" s="54">
        <f>'VPS1'!D18</f>
        <v>0</v>
      </c>
      <c r="D17" s="54">
        <f>'VPS1'!J18</f>
        <v>0</v>
      </c>
      <c r="E17" s="54" t="str">
        <f>'VPS1'!L18</f>
        <v>EŽŪFKP</v>
      </c>
      <c r="F17" s="198">
        <f>'VPS1'!G18</f>
        <v>0</v>
      </c>
      <c r="G17" s="249">
        <f>'VPS1'!F18</f>
        <v>0</v>
      </c>
      <c r="H17" s="249">
        <f>'A2'!BY18</f>
        <v>0</v>
      </c>
      <c r="I17" s="249">
        <f>'A2'!BR18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topLeftCell="A7" workbookViewId="0">
      <selection activeCell="B16" sqref="B16:I16"/>
    </sheetView>
  </sheetViews>
  <sheetFormatPr defaultRowHeight="14.4" x14ac:dyDescent="0.3"/>
  <cols>
    <col min="1" max="1" width="32.109375" customWidth="1"/>
    <col min="2" max="2" width="15.5546875" customWidth="1"/>
    <col min="3" max="8" width="14.44140625" customWidth="1"/>
    <col min="9" max="9" width="113.33203125" customWidth="1"/>
  </cols>
  <sheetData>
    <row r="1" spans="1:9" ht="20.399999999999999" x14ac:dyDescent="0.3">
      <c r="A1" s="47" t="s">
        <v>196</v>
      </c>
      <c r="B1" s="416" t="s">
        <v>483</v>
      </c>
      <c r="C1" s="416"/>
      <c r="D1" s="416"/>
      <c r="E1" s="416"/>
      <c r="F1" s="416"/>
      <c r="G1" s="416"/>
    </row>
    <row r="2" spans="1:9" ht="16.95" customHeight="1" x14ac:dyDescent="0.3">
      <c r="A2" s="47"/>
      <c r="B2" s="325"/>
      <c r="C2" s="325"/>
      <c r="D2" s="325"/>
      <c r="E2" s="325"/>
      <c r="F2" s="325"/>
      <c r="G2" s="325"/>
    </row>
    <row r="3" spans="1:9" ht="16.95" customHeight="1" x14ac:dyDescent="0.3">
      <c r="A3" s="328" t="s">
        <v>613</v>
      </c>
      <c r="B3" t="s">
        <v>687</v>
      </c>
      <c r="C3" s="325"/>
      <c r="E3" s="325"/>
      <c r="F3" s="325"/>
      <c r="G3" s="325"/>
    </row>
    <row r="4" spans="1:9" ht="16.95" customHeight="1" x14ac:dyDescent="0.3">
      <c r="A4" s="328" t="s">
        <v>615</v>
      </c>
      <c r="B4" t="s">
        <v>681</v>
      </c>
      <c r="C4" s="48"/>
      <c r="D4" s="67"/>
      <c r="E4" s="67"/>
      <c r="F4" s="67"/>
      <c r="G4" s="48"/>
    </row>
    <row r="5" spans="1:9" x14ac:dyDescent="0.3">
      <c r="A5" s="49"/>
      <c r="B5" s="68"/>
      <c r="C5" s="50"/>
      <c r="D5" s="246"/>
      <c r="E5" s="246"/>
      <c r="F5" s="246"/>
      <c r="G5" s="50"/>
    </row>
    <row r="6" spans="1:9" x14ac:dyDescent="0.3">
      <c r="A6" s="262" t="s">
        <v>520</v>
      </c>
      <c r="B6" s="262" t="s">
        <v>495</v>
      </c>
      <c r="C6" s="262" t="s">
        <v>484</v>
      </c>
      <c r="D6" s="262" t="s">
        <v>485</v>
      </c>
      <c r="E6" s="262" t="s">
        <v>486</v>
      </c>
      <c r="F6" s="262" t="s">
        <v>487</v>
      </c>
      <c r="G6" s="262" t="s">
        <v>488</v>
      </c>
      <c r="H6" s="262" t="s">
        <v>489</v>
      </c>
      <c r="I6" s="263" t="s">
        <v>494</v>
      </c>
    </row>
    <row r="7" spans="1:9" ht="45.6" customHeight="1" x14ac:dyDescent="0.3">
      <c r="A7" s="262" t="s">
        <v>492</v>
      </c>
      <c r="B7" s="266">
        <f>SUM(C7:H7)</f>
        <v>1261564.8</v>
      </c>
      <c r="C7" s="264">
        <v>205469.44</v>
      </c>
      <c r="D7" s="381">
        <v>335469.44</v>
      </c>
      <c r="E7" s="381">
        <v>230312.95999999999</v>
      </c>
      <c r="F7" s="269">
        <v>310312.96000000002</v>
      </c>
      <c r="G7" s="269">
        <v>180000</v>
      </c>
      <c r="H7" s="270"/>
      <c r="I7" s="268" t="s">
        <v>680</v>
      </c>
    </row>
    <row r="8" spans="1:9" ht="28.8" x14ac:dyDescent="0.3">
      <c r="A8" s="262" t="s">
        <v>491</v>
      </c>
      <c r="B8" s="266">
        <f>SUM(C8:H8)</f>
        <v>556778.01</v>
      </c>
      <c r="C8" s="265">
        <f>'A2'!O9</f>
        <v>198961.8</v>
      </c>
      <c r="D8" s="265">
        <f>'A2'!P9</f>
        <v>357816.21</v>
      </c>
      <c r="E8" s="265">
        <f>'A2'!Q9</f>
        <v>0</v>
      </c>
      <c r="F8" s="265">
        <f>'A2'!R9</f>
        <v>0</v>
      </c>
      <c r="G8" s="265">
        <f>'A2'!S9</f>
        <v>0</v>
      </c>
      <c r="H8" s="265">
        <f>'A2'!T9</f>
        <v>0</v>
      </c>
      <c r="I8" s="43" t="s">
        <v>457</v>
      </c>
    </row>
    <row r="9" spans="1:9" ht="22.95" customHeight="1" x14ac:dyDescent="0.3">
      <c r="A9" s="262" t="s">
        <v>493</v>
      </c>
      <c r="B9" s="267">
        <f>B8/B7</f>
        <v>0.44133920825945683</v>
      </c>
      <c r="C9" s="267">
        <f t="shared" ref="C9:H9" si="0">C8/C7</f>
        <v>0.96832794210175477</v>
      </c>
      <c r="D9" s="267">
        <f t="shared" si="0"/>
        <v>1.0666134298253815</v>
      </c>
      <c r="E9" s="267">
        <f t="shared" si="0"/>
        <v>0</v>
      </c>
      <c r="F9" s="267">
        <f t="shared" si="0"/>
        <v>0</v>
      </c>
      <c r="G9" s="267">
        <f t="shared" si="0"/>
        <v>0</v>
      </c>
      <c r="H9" s="267" t="e">
        <f t="shared" si="0"/>
        <v>#DIV/0!</v>
      </c>
      <c r="I9" s="43" t="s">
        <v>138</v>
      </c>
    </row>
    <row r="10" spans="1:9" ht="20.399999999999999" customHeight="1" x14ac:dyDescent="0.3">
      <c r="A10" s="278" t="s">
        <v>521</v>
      </c>
      <c r="B10" s="287">
        <f>B9-100%</f>
        <v>-0.55866079174054317</v>
      </c>
      <c r="C10" s="287">
        <f t="shared" ref="C10:H10" si="1">C9-100%</f>
        <v>-3.1672057898245232E-2</v>
      </c>
      <c r="D10" s="287">
        <f t="shared" si="1"/>
        <v>6.6613429825381543E-2</v>
      </c>
      <c r="E10" s="287">
        <f t="shared" si="1"/>
        <v>-1</v>
      </c>
      <c r="F10" s="287">
        <f t="shared" si="1"/>
        <v>-1</v>
      </c>
      <c r="G10" s="287">
        <f t="shared" si="1"/>
        <v>-1</v>
      </c>
      <c r="H10" s="287" t="e">
        <f t="shared" si="1"/>
        <v>#DIV/0!</v>
      </c>
      <c r="I10" s="43" t="s">
        <v>522</v>
      </c>
    </row>
    <row r="14" spans="1:9" x14ac:dyDescent="0.3">
      <c r="A14" s="278" t="s">
        <v>523</v>
      </c>
      <c r="B14" s="420" t="s">
        <v>678</v>
      </c>
      <c r="C14" s="421"/>
      <c r="D14" s="421"/>
      <c r="E14" s="421"/>
      <c r="F14" s="421"/>
      <c r="G14" s="421"/>
      <c r="H14" s="421"/>
      <c r="I14" s="422"/>
    </row>
    <row r="15" spans="1:9" ht="73.2" customHeight="1" x14ac:dyDescent="0.3">
      <c r="A15" s="288">
        <v>2024</v>
      </c>
      <c r="B15" s="417" t="s">
        <v>704</v>
      </c>
      <c r="C15" s="418"/>
      <c r="D15" s="418"/>
      <c r="E15" s="418"/>
      <c r="F15" s="418"/>
      <c r="G15" s="418"/>
      <c r="H15" s="418"/>
      <c r="I15" s="419"/>
    </row>
    <row r="16" spans="1:9" ht="73.2" customHeight="1" x14ac:dyDescent="0.3">
      <c r="A16" s="288">
        <v>2025</v>
      </c>
      <c r="B16" s="417"/>
      <c r="C16" s="418"/>
      <c r="D16" s="418"/>
      <c r="E16" s="418"/>
      <c r="F16" s="418"/>
      <c r="G16" s="418"/>
      <c r="H16" s="418"/>
      <c r="I16" s="419"/>
    </row>
    <row r="17" spans="1:9" ht="73.2" customHeight="1" x14ac:dyDescent="0.3">
      <c r="A17" s="288">
        <v>2026</v>
      </c>
      <c r="B17" s="417"/>
      <c r="C17" s="418"/>
      <c r="D17" s="418"/>
      <c r="E17" s="418"/>
      <c r="F17" s="418"/>
      <c r="G17" s="418"/>
      <c r="H17" s="418"/>
      <c r="I17" s="419"/>
    </row>
    <row r="18" spans="1:9" ht="73.2" customHeight="1" x14ac:dyDescent="0.3">
      <c r="A18" s="288">
        <v>2027</v>
      </c>
      <c r="B18" s="417"/>
      <c r="C18" s="418"/>
      <c r="D18" s="418"/>
      <c r="E18" s="418"/>
      <c r="F18" s="418"/>
      <c r="G18" s="418"/>
      <c r="H18" s="418"/>
      <c r="I18" s="419"/>
    </row>
    <row r="19" spans="1:9" ht="73.2" customHeight="1" x14ac:dyDescent="0.3">
      <c r="A19" s="288">
        <v>2028</v>
      </c>
      <c r="B19" s="417"/>
      <c r="C19" s="418"/>
      <c r="D19" s="418"/>
      <c r="E19" s="418"/>
      <c r="F19" s="418"/>
      <c r="G19" s="418"/>
      <c r="H19" s="418"/>
      <c r="I19" s="419"/>
    </row>
    <row r="20" spans="1:9" ht="73.2" customHeight="1" x14ac:dyDescent="0.3">
      <c r="A20" s="288">
        <v>2029</v>
      </c>
      <c r="B20" s="417"/>
      <c r="C20" s="418"/>
      <c r="D20" s="418"/>
      <c r="E20" s="418"/>
      <c r="F20" s="418"/>
      <c r="G20" s="418"/>
      <c r="H20" s="418"/>
      <c r="I20" s="419"/>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workbookViewId="0">
      <selection activeCell="I22" sqref="I22"/>
    </sheetView>
  </sheetViews>
  <sheetFormatPr defaultRowHeight="14.4" x14ac:dyDescent="0.3"/>
  <cols>
    <col min="1" max="1" width="14.44140625" customWidth="1"/>
    <col min="2" max="2" width="11.6640625" customWidth="1"/>
    <col min="3" max="3" width="50.33203125" customWidth="1"/>
    <col min="4" max="4" width="24.6640625" customWidth="1"/>
  </cols>
  <sheetData>
    <row r="1" spans="1:34" ht="20.399999999999999" x14ac:dyDescent="0.3">
      <c r="A1" s="321"/>
      <c r="B1" s="321" t="s">
        <v>674</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3">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3">
      <c r="A3" s="333" t="s">
        <v>613</v>
      </c>
      <c r="B3" s="331"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3">
      <c r="A4" s="333" t="s">
        <v>615</v>
      </c>
      <c r="B4" s="331"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5" customHeight="1" x14ac:dyDescent="0.3">
      <c r="A5" s="68"/>
      <c r="B5" s="68"/>
      <c r="C5" s="192"/>
      <c r="D5" s="50"/>
      <c r="E5" s="342" t="s">
        <v>458</v>
      </c>
      <c r="F5" s="342" t="s">
        <v>458</v>
      </c>
      <c r="G5" s="342" t="s">
        <v>458</v>
      </c>
      <c r="H5" s="342" t="s">
        <v>458</v>
      </c>
      <c r="I5" s="342" t="s">
        <v>458</v>
      </c>
      <c r="J5" s="342" t="s">
        <v>458</v>
      </c>
      <c r="K5" s="342" t="s">
        <v>458</v>
      </c>
      <c r="L5" s="342" t="s">
        <v>458</v>
      </c>
      <c r="M5" s="342" t="s">
        <v>458</v>
      </c>
      <c r="N5" s="342" t="s">
        <v>458</v>
      </c>
      <c r="O5" s="343" t="s">
        <v>665</v>
      </c>
      <c r="P5" s="343" t="s">
        <v>665</v>
      </c>
      <c r="Q5" s="343" t="s">
        <v>665</v>
      </c>
      <c r="R5" s="343" t="s">
        <v>665</v>
      </c>
      <c r="S5" s="343" t="s">
        <v>665</v>
      </c>
      <c r="T5" s="343" t="s">
        <v>665</v>
      </c>
      <c r="U5" s="343" t="s">
        <v>665</v>
      </c>
      <c r="V5" s="343" t="s">
        <v>665</v>
      </c>
      <c r="W5" s="343" t="s">
        <v>665</v>
      </c>
      <c r="X5" s="343" t="s">
        <v>665</v>
      </c>
      <c r="Y5" s="189" t="s">
        <v>666</v>
      </c>
      <c r="Z5" s="189" t="s">
        <v>666</v>
      </c>
      <c r="AA5" s="189" t="s">
        <v>666</v>
      </c>
      <c r="AB5" s="189" t="s">
        <v>666</v>
      </c>
      <c r="AC5" s="189" t="s">
        <v>666</v>
      </c>
      <c r="AD5" s="189" t="s">
        <v>666</v>
      </c>
      <c r="AE5" s="189" t="s">
        <v>666</v>
      </c>
      <c r="AF5" s="189" t="s">
        <v>666</v>
      </c>
      <c r="AG5" s="189" t="s">
        <v>666</v>
      </c>
      <c r="AH5" s="189" t="s">
        <v>666</v>
      </c>
    </row>
    <row r="6" spans="1:34" ht="54" customHeight="1" x14ac:dyDescent="0.3">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5.6" x14ac:dyDescent="0.3">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3">
      <c r="A8" s="255" t="s">
        <v>90</v>
      </c>
      <c r="B8" s="253"/>
      <c r="C8" s="254"/>
      <c r="D8" s="253"/>
      <c r="E8" s="258">
        <f>SUM(E9:E28)</f>
        <v>0</v>
      </c>
      <c r="F8" s="258">
        <f t="shared" ref="F8:N8" si="0">SUM(F9:F28)</f>
        <v>0</v>
      </c>
      <c r="G8" s="258">
        <f t="shared" si="0"/>
        <v>16</v>
      </c>
      <c r="H8" s="258">
        <f t="shared" si="0"/>
        <v>16</v>
      </c>
      <c r="I8" s="258">
        <f t="shared" si="0"/>
        <v>0</v>
      </c>
      <c r="J8" s="258">
        <f t="shared" si="0"/>
        <v>1064</v>
      </c>
      <c r="K8" s="258">
        <f t="shared" ref="K8" si="1">SUM(K9:K28)</f>
        <v>120</v>
      </c>
      <c r="L8" s="258">
        <f t="shared" ref="L8" si="2">SUM(L9:L28)</f>
        <v>0</v>
      </c>
      <c r="M8" s="258">
        <f t="shared" si="0"/>
        <v>0</v>
      </c>
      <c r="N8" s="258">
        <f t="shared" si="0"/>
        <v>0</v>
      </c>
      <c r="O8" s="258">
        <f t="shared" ref="O8" si="3">SUM(O9:O28)</f>
        <v>0</v>
      </c>
      <c r="P8" s="258">
        <f t="shared" ref="P8" si="4">SUM(P9:P28)</f>
        <v>0</v>
      </c>
      <c r="Q8" s="258">
        <f t="shared" ref="Q8" si="5">SUM(Q9:Q28)</f>
        <v>0</v>
      </c>
      <c r="R8" s="258">
        <f t="shared" ref="R8" si="6">SUM(R9:R28)</f>
        <v>0</v>
      </c>
      <c r="S8" s="258">
        <f t="shared" ref="S8" si="7">SUM(S9:S28)</f>
        <v>0</v>
      </c>
      <c r="T8" s="258">
        <f t="shared" ref="T8" si="8">SUM(T9:T28)</f>
        <v>0</v>
      </c>
      <c r="U8" s="258">
        <f t="shared" ref="U8" si="9">SUM(U9:U28)</f>
        <v>162</v>
      </c>
      <c r="V8" s="258">
        <f t="shared" ref="V8" si="10">SUM(V9:V28)</f>
        <v>0</v>
      </c>
      <c r="W8" s="258">
        <f t="shared" ref="W8" si="11">SUM(W9:W28)</f>
        <v>0</v>
      </c>
      <c r="X8" s="258">
        <f t="shared" ref="X8" si="12">SUM(X9:X28)</f>
        <v>0</v>
      </c>
      <c r="Y8" s="261">
        <f>IF(E8&gt;0,O8/E8*100,0)</f>
        <v>0</v>
      </c>
      <c r="Z8" s="261">
        <f t="shared" ref="Z8:AH8" si="13">IF(F8&gt;0,P8/F8*100,0)</f>
        <v>0</v>
      </c>
      <c r="AA8" s="261">
        <f t="shared" si="13"/>
        <v>0</v>
      </c>
      <c r="AB8" s="261">
        <f t="shared" si="13"/>
        <v>0</v>
      </c>
      <c r="AC8" s="261">
        <f t="shared" si="13"/>
        <v>0</v>
      </c>
      <c r="AD8" s="261">
        <f t="shared" si="13"/>
        <v>0</v>
      </c>
      <c r="AE8" s="261">
        <f t="shared" si="13"/>
        <v>135</v>
      </c>
      <c r="AF8" s="261">
        <f t="shared" si="13"/>
        <v>0</v>
      </c>
      <c r="AG8" s="261">
        <f t="shared" si="13"/>
        <v>0</v>
      </c>
      <c r="AH8" s="261">
        <f t="shared" si="13"/>
        <v>0</v>
      </c>
    </row>
    <row r="9" spans="1:34" x14ac:dyDescent="0.3">
      <c r="A9" s="13" t="s">
        <v>12</v>
      </c>
      <c r="B9" s="197" t="str">
        <f>'VPS1'!C10</f>
        <v>MARI</v>
      </c>
      <c r="C9" s="257" t="str">
        <f>'VPS1'!D10</f>
        <v>Bendruomeniškumo skatinimas</v>
      </c>
      <c r="D9" s="54" t="str">
        <f>'VPS1'!J10</f>
        <v>MARI-LEADER-20VVG-09-01</v>
      </c>
      <c r="E9" s="256">
        <f>'VPS2'!H9</f>
        <v>0</v>
      </c>
      <c r="F9" s="256">
        <f>'VPS2'!I9</f>
        <v>0</v>
      </c>
      <c r="G9" s="256">
        <f>'VPS2'!J9</f>
        <v>0</v>
      </c>
      <c r="H9" s="256">
        <f>'VPS2'!K9</f>
        <v>0</v>
      </c>
      <c r="I9" s="256">
        <f>'VPS2'!L9</f>
        <v>0</v>
      </c>
      <c r="J9" s="256">
        <f>'VPS2'!M9</f>
        <v>0</v>
      </c>
      <c r="K9" s="256">
        <f>'VPS2'!N9</f>
        <v>100</v>
      </c>
      <c r="L9" s="256">
        <f>'VPS2'!O9</f>
        <v>0</v>
      </c>
      <c r="M9" s="256">
        <f>'VPS2'!P9</f>
        <v>0</v>
      </c>
      <c r="N9" s="256">
        <f>'VPS2'!Q9</f>
        <v>0</v>
      </c>
      <c r="O9" s="54">
        <f>SUMIFS('D5'!AM$11:AM$4860,'D5'!$B$11:$B$4860,'A4.1'!$D9,'D5'!$BQ$11:$BQ$4860,"taip")</f>
        <v>0</v>
      </c>
      <c r="P9" s="54">
        <f>SUMIFS('D5'!AN$11:AN$4860,'D5'!$B$11:$B$4860,'A4.1'!$D9,'D5'!$BS$11:$BS$4860,"taip")</f>
        <v>0</v>
      </c>
      <c r="Q9" s="54">
        <f>SUMIFS('D5'!AO$11:AO$4860,'D5'!$B$11:$B$4860,'A4.1'!$D9,'D5'!$BS$11:$BS$4860,"taip")</f>
        <v>0</v>
      </c>
      <c r="R9" s="54">
        <f>SUMIFS('D5'!AP$11:AP$4860,'D5'!$B$11:$B$4860,'A4.1'!$D9,'D5'!$BS$11:$BS$4860,"taip")</f>
        <v>0</v>
      </c>
      <c r="S9" s="54">
        <f>SUMIFS('D5'!AQ$11:AQ$4860,'D5'!$B$11:$B$4860,'A4.1'!$D9,'D5'!$BS$11:$BS$4860,"taip")</f>
        <v>0</v>
      </c>
      <c r="T9" s="54">
        <f>SUMIFS('D5'!AR$11:AR$4860,'D5'!$B$11:$B$4860,'A4.1'!$D9,'D5'!$BS$11:$BS$4860,"taip")</f>
        <v>0</v>
      </c>
      <c r="U9" s="54">
        <f>SUMIFS('D5'!AS$11:AS$4860,'D5'!$B$11:$B$4860,'A4.1'!$D9,'D5'!$BS$11:$BS$4860,"taip")</f>
        <v>162</v>
      </c>
      <c r="V9" s="54">
        <f>SUMIFS('D5'!AT11:AT4860,'D5'!$B$11:$B$4860,'A4.1'!$D9,'D5'!$BS$11:$BS$4860,"taip")</f>
        <v>0</v>
      </c>
      <c r="W9" s="54">
        <f>SUMIFS('D5'!AU11:AU4860,'D5'!$B$11:$B$4860,'A4.1'!$D9,'D5'!$BS$11:$BS$4860,"taip")</f>
        <v>0</v>
      </c>
      <c r="X9" s="54">
        <f>SUMIFS('D5'!AV11:AV4860,'D5'!$B$11:$B$4860,'A4.1'!$D9,'D5'!$BS$11:$BS$4860,"taip")</f>
        <v>0</v>
      </c>
      <c r="Y9" s="260">
        <f>IF(E9&gt;0,O9/E9*100,0)</f>
        <v>0</v>
      </c>
      <c r="Z9" s="260">
        <f t="shared" ref="Z9:AH9" si="14">IF(F9&gt;0,P9/F9*100,0)</f>
        <v>0</v>
      </c>
      <c r="AA9" s="260">
        <f t="shared" si="14"/>
        <v>0</v>
      </c>
      <c r="AB9" s="260">
        <f t="shared" si="14"/>
        <v>0</v>
      </c>
      <c r="AC9" s="260">
        <f t="shared" si="14"/>
        <v>0</v>
      </c>
      <c r="AD9" s="260">
        <f t="shared" si="14"/>
        <v>0</v>
      </c>
      <c r="AE9" s="260">
        <f t="shared" si="14"/>
        <v>162</v>
      </c>
      <c r="AF9" s="260">
        <f t="shared" si="14"/>
        <v>0</v>
      </c>
      <c r="AG9" s="260">
        <f t="shared" si="14"/>
        <v>0</v>
      </c>
      <c r="AH9" s="260">
        <f t="shared" si="14"/>
        <v>0</v>
      </c>
    </row>
    <row r="10" spans="1:34" x14ac:dyDescent="0.3">
      <c r="A10" s="13" t="s">
        <v>16</v>
      </c>
      <c r="B10" s="197" t="str">
        <f>'VPS1'!C11</f>
        <v>MARI</v>
      </c>
      <c r="C10" s="257" t="str">
        <f>'VPS1'!D11</f>
        <v>Ne žemės ūkio verslo kūrimas ir plėtra</v>
      </c>
      <c r="D10" s="54" t="str">
        <f>'VPS1'!J11</f>
        <v>MARI-LEADER-20VVG-03-02</v>
      </c>
      <c r="E10" s="256">
        <f>'VPS2'!H10</f>
        <v>0</v>
      </c>
      <c r="F10" s="256">
        <f>'VPS2'!I10</f>
        <v>0</v>
      </c>
      <c r="G10" s="256">
        <f>'VPS2'!J10</f>
        <v>10</v>
      </c>
      <c r="H10" s="256">
        <f>'VPS2'!K10</f>
        <v>10</v>
      </c>
      <c r="I10" s="256">
        <f>'VPS2'!L10</f>
        <v>0</v>
      </c>
      <c r="J10" s="256">
        <f>'VPS2'!M10</f>
        <v>760</v>
      </c>
      <c r="K10" s="256">
        <f>'VPS2'!N10</f>
        <v>0</v>
      </c>
      <c r="L10" s="256">
        <f>'VPS2'!O10</f>
        <v>0</v>
      </c>
      <c r="M10" s="256">
        <f>'VPS2'!P10</f>
        <v>0</v>
      </c>
      <c r="N10" s="256">
        <f>'VPS2'!Q10</f>
        <v>0</v>
      </c>
      <c r="O10" s="54">
        <f>SUMIFS('D5'!AM$11:AM$4860,'D5'!$B$11:$B$4860,'A4.1'!$D10,'D5'!$BQ$11:$BQ$4860,"taip")</f>
        <v>0</v>
      </c>
      <c r="P10" s="54">
        <f>SUMIFS('D5'!AN$11:AN$4860,'D5'!$B$11:$B$4860,'A4.1'!$D10,'D5'!$BS$11:$BS$4860,"taip")</f>
        <v>0</v>
      </c>
      <c r="Q10" s="54">
        <f>SUMIFS('D5'!AO$11:AO$4860,'D5'!$B$11:$B$4860,'A4.1'!$D10,'D5'!$BS$11:$BS$4860,"taip")</f>
        <v>0</v>
      </c>
      <c r="R10" s="54">
        <f>SUMIFS('D5'!AP$11:AP$4860,'D5'!$B$11:$B$4860,'A4.1'!$D10,'D5'!$BS$11:$BS$4860,"taip")</f>
        <v>0</v>
      </c>
      <c r="S10" s="54">
        <f>SUMIFS('D5'!AQ$11:AQ$4860,'D5'!$B$11:$B$4860,'A4.1'!$D10,'D5'!$BS$11:$BS$4860,"taip")</f>
        <v>0</v>
      </c>
      <c r="T10" s="54">
        <f>SUMIFS('D5'!AR$11:AR$4860,'D5'!$B$11:$B$4860,'A4.1'!$D10,'D5'!$BS$11:$BS$4860,"taip")</f>
        <v>0</v>
      </c>
      <c r="U10" s="54">
        <f>SUMIFS('D5'!AS$11:AS$4860,'D5'!$B$11:$B$4860,'A4.1'!$D10,'D5'!$BS$11:$BS$4860,"taip")</f>
        <v>0</v>
      </c>
      <c r="V10" s="54">
        <f>SUMIFS('D5'!AT12:AT4861,'D5'!$B$11:$B$4860,'A4.1'!$D10,'D5'!$BS$11:$BS$4860,"taip")</f>
        <v>0</v>
      </c>
      <c r="W10" s="54">
        <f>SUMIFS('D5'!AU12:AU4861,'D5'!$B$11:$B$4860,'A4.1'!$D10,'D5'!$BS$11:$BS$4860,"taip")</f>
        <v>0</v>
      </c>
      <c r="X10" s="54">
        <f>SUMIFS('D5'!AV12:AV4861,'D5'!$B$11:$B$4860,'A4.1'!$D10,'D5'!$BS$11:$BS$4860,"taip")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x14ac:dyDescent="0.3">
      <c r="A11" s="13" t="s">
        <v>19</v>
      </c>
      <c r="B11" s="197" t="str">
        <f>'VPS1'!C12</f>
        <v>MARI</v>
      </c>
      <c r="C11" s="257" t="str">
        <f>'VPS1'!D12</f>
        <v>Bendruomeninio verslo kūrimas ir plėtra</v>
      </c>
      <c r="D11" s="54" t="str">
        <f>'VPS1'!J12</f>
        <v>MARI-LEADER-20VVG-07-03</v>
      </c>
      <c r="E11" s="256">
        <f>'VPS2'!H11</f>
        <v>0</v>
      </c>
      <c r="F11" s="256">
        <f>'VPS2'!I11</f>
        <v>0</v>
      </c>
      <c r="G11" s="256">
        <f>'VPS2'!J11</f>
        <v>2</v>
      </c>
      <c r="H11" s="256">
        <f>'VPS2'!K11</f>
        <v>2</v>
      </c>
      <c r="I11" s="256">
        <f>'VPS2'!L11</f>
        <v>0</v>
      </c>
      <c r="J11" s="256">
        <f>'VPS2'!M11</f>
        <v>152</v>
      </c>
      <c r="K11" s="256">
        <f>'VPS2'!N11</f>
        <v>0</v>
      </c>
      <c r="L11" s="256">
        <f>'VPS2'!O11</f>
        <v>0</v>
      </c>
      <c r="M11" s="256">
        <f>'VPS2'!P11</f>
        <v>0</v>
      </c>
      <c r="N11" s="256">
        <f>'VPS2'!Q11</f>
        <v>0</v>
      </c>
      <c r="O11" s="54">
        <f>SUMIFS('D5'!AM$11:AM$4860,'D5'!$B$11:$B$4860,'A4.1'!$D11,'D5'!$BQ$11:$BQ$4860,"taip")</f>
        <v>0</v>
      </c>
      <c r="P11" s="54">
        <f>SUMIFS('D5'!AN$11:AN$4860,'D5'!$B$11:$B$4860,'A4.1'!$D11,'D5'!$BS$11:$BS$4860,"taip")</f>
        <v>0</v>
      </c>
      <c r="Q11" s="54">
        <f>SUMIFS('D5'!AO$11:AO$4860,'D5'!$B$11:$B$4860,'A4.1'!$D11,'D5'!$BS$11:$BS$4860,"taip")</f>
        <v>0</v>
      </c>
      <c r="R11" s="54">
        <f>SUMIFS('D5'!AP$11:AP$4860,'D5'!$B$11:$B$4860,'A4.1'!$D11,'D5'!$BS$11:$BS$4860,"taip")</f>
        <v>0</v>
      </c>
      <c r="S11" s="54">
        <f>SUMIFS('D5'!AQ$11:AQ$4860,'D5'!$B$11:$B$4860,'A4.1'!$D11,'D5'!$BS$11:$BS$4860,"taip")</f>
        <v>0</v>
      </c>
      <c r="T11" s="54">
        <f>SUMIFS('D5'!AR$11:AR$4860,'D5'!$B$11:$B$4860,'A4.1'!$D11,'D5'!$BS$11:$BS$4860,"taip")</f>
        <v>0</v>
      </c>
      <c r="U11" s="54">
        <f>SUMIFS('D5'!AS$11:AS$4860,'D5'!$B$11:$B$4860,'A4.1'!$D11,'D5'!$BS$11:$BS$4860,"taip")</f>
        <v>0</v>
      </c>
      <c r="V11" s="54">
        <f>SUMIFS('D5'!AT13:AT4862,'D5'!$B$11:$B$4860,'A4.1'!$D11,'D5'!$BS$11:$BS$4860,"taip")</f>
        <v>0</v>
      </c>
      <c r="W11" s="54">
        <f>SUMIFS('D5'!AU13:AU4862,'D5'!$B$11:$B$4860,'A4.1'!$D11,'D5'!$BS$11:$BS$4860,"taip")</f>
        <v>0</v>
      </c>
      <c r="X11" s="54">
        <f>SUMIFS('D5'!AV13:AV4862,'D5'!$B$11:$B$4860,'A4.1'!$D11,'D5'!$BS$11:$BS$4860,"taip")</f>
        <v>0</v>
      </c>
      <c r="Y11" s="260">
        <f t="shared" si="15"/>
        <v>0</v>
      </c>
      <c r="Z11" s="260">
        <f t="shared" si="16"/>
        <v>0</v>
      </c>
      <c r="AA11" s="260">
        <f t="shared" si="17"/>
        <v>0</v>
      </c>
      <c r="AB11" s="260">
        <f t="shared" si="18"/>
        <v>0</v>
      </c>
      <c r="AC11" s="260">
        <f t="shared" si="19"/>
        <v>0</v>
      </c>
      <c r="AD11" s="260">
        <f t="shared" si="20"/>
        <v>0</v>
      </c>
      <c r="AE11" s="260">
        <f t="shared" si="21"/>
        <v>0</v>
      </c>
      <c r="AF11" s="260">
        <f t="shared" si="22"/>
        <v>0</v>
      </c>
      <c r="AG11" s="260">
        <f t="shared" si="23"/>
        <v>0</v>
      </c>
      <c r="AH11" s="260">
        <f t="shared" si="24"/>
        <v>0</v>
      </c>
    </row>
    <row r="12" spans="1:34" x14ac:dyDescent="0.3">
      <c r="A12" s="13" t="s">
        <v>22</v>
      </c>
      <c r="B12" s="197" t="str">
        <f>'VPS1'!C13</f>
        <v>MARI</v>
      </c>
      <c r="C12" s="257" t="str">
        <f>'VPS1'!D13</f>
        <v>Socialinio verslo kūrimas ir plėtra</v>
      </c>
      <c r="D12" s="54" t="str">
        <f>'VPS1'!J13</f>
        <v>MARI-LEADER-20VVG-06-04</v>
      </c>
      <c r="E12" s="256">
        <f>'VPS2'!H12</f>
        <v>0</v>
      </c>
      <c r="F12" s="256">
        <f>'VPS2'!I12</f>
        <v>0</v>
      </c>
      <c r="G12" s="256">
        <f>'VPS2'!J12</f>
        <v>4</v>
      </c>
      <c r="H12" s="256">
        <f>'VPS2'!K12</f>
        <v>4</v>
      </c>
      <c r="I12" s="256">
        <f>'VPS2'!L12</f>
        <v>0</v>
      </c>
      <c r="J12" s="256">
        <f>'VPS2'!M12</f>
        <v>152</v>
      </c>
      <c r="K12" s="256">
        <f>'VPS2'!N12</f>
        <v>20</v>
      </c>
      <c r="L12" s="256">
        <f>'VPS2'!O12</f>
        <v>0</v>
      </c>
      <c r="M12" s="256">
        <f>'VPS2'!P12</f>
        <v>0</v>
      </c>
      <c r="N12" s="256">
        <f>'VPS2'!Q12</f>
        <v>0</v>
      </c>
      <c r="O12" s="54">
        <f>SUMIFS('D5'!AM$11:AM$4860,'D5'!$B$11:$B$4860,'A4.1'!$D12,'D5'!$BQ$11:$BQ$4860,"taip")</f>
        <v>0</v>
      </c>
      <c r="P12" s="54">
        <f>SUMIFS('D5'!AN$11:AN$4860,'D5'!$B$11:$B$4860,'A4.1'!$D12,'D5'!$BS$11:$BS$4860,"taip")</f>
        <v>0</v>
      </c>
      <c r="Q12" s="54">
        <f>SUMIFS('D5'!AO$11:AO$4860,'D5'!$B$11:$B$4860,'A4.1'!$D12,'D5'!$BS$11:$BS$4860,"taip")</f>
        <v>0</v>
      </c>
      <c r="R12" s="54">
        <f>SUMIFS('D5'!AP$11:AP$4860,'D5'!$B$11:$B$4860,'A4.1'!$D12,'D5'!$BS$11:$BS$4860,"taip")</f>
        <v>0</v>
      </c>
      <c r="S12" s="54">
        <f>SUMIFS('D5'!AQ$11:AQ$4860,'D5'!$B$11:$B$4860,'A4.1'!$D12,'D5'!$BS$11:$BS$4860,"taip")</f>
        <v>0</v>
      </c>
      <c r="T12" s="54">
        <f>SUMIFS('D5'!AR$11:AR$4860,'D5'!$B$11:$B$4860,'A4.1'!$D12,'D5'!$BS$11:$BS$4860,"taip")</f>
        <v>0</v>
      </c>
      <c r="U12" s="54">
        <f>SUMIFS('D5'!AS$11:AS$4860,'D5'!$B$11:$B$4860,'A4.1'!$D12,'D5'!$BS$11:$BS$4860,"taip")</f>
        <v>0</v>
      </c>
      <c r="V12" s="54">
        <f>SUMIFS('D5'!AT14:AT4863,'D5'!$B$11:$B$4860,'A4.1'!$D12,'D5'!$BS$11:$BS$4860,"taip")</f>
        <v>0</v>
      </c>
      <c r="W12" s="54">
        <f>SUMIFS('D5'!AU14:AU4863,'D5'!$B$11:$B$4860,'A4.1'!$D12,'D5'!$BS$11:$BS$4860,"taip")</f>
        <v>0</v>
      </c>
      <c r="X12" s="54">
        <f>SUMIFS('D5'!AV14:AV4863,'D5'!$B$11:$B$4860,'A4.1'!$D12,'D5'!$BS$11:$BS$4860,"taip")</f>
        <v>0</v>
      </c>
      <c r="Y12" s="260">
        <f t="shared" si="15"/>
        <v>0</v>
      </c>
      <c r="Z12" s="260">
        <f t="shared" si="16"/>
        <v>0</v>
      </c>
      <c r="AA12" s="260">
        <f t="shared" si="17"/>
        <v>0</v>
      </c>
      <c r="AB12" s="260">
        <f t="shared" si="18"/>
        <v>0</v>
      </c>
      <c r="AC12" s="260">
        <f t="shared" si="19"/>
        <v>0</v>
      </c>
      <c r="AD12" s="260">
        <f t="shared" si="20"/>
        <v>0</v>
      </c>
      <c r="AE12" s="260">
        <f t="shared" si="21"/>
        <v>0</v>
      </c>
      <c r="AF12" s="260">
        <f t="shared" si="22"/>
        <v>0</v>
      </c>
      <c r="AG12" s="260">
        <f t="shared" si="23"/>
        <v>0</v>
      </c>
      <c r="AH12" s="260">
        <f t="shared" si="24"/>
        <v>0</v>
      </c>
    </row>
    <row r="13" spans="1:34" x14ac:dyDescent="0.3">
      <c r="A13" s="13" t="s">
        <v>25</v>
      </c>
      <c r="B13" s="197">
        <f>'VPS1'!C14</f>
        <v>0</v>
      </c>
      <c r="C13" s="257">
        <f>'VPS1'!D14</f>
        <v>0</v>
      </c>
      <c r="D13" s="54">
        <f>'VPS1'!J14</f>
        <v>0</v>
      </c>
      <c r="E13" s="256">
        <f>'VPS2'!H13</f>
        <v>0</v>
      </c>
      <c r="F13" s="256">
        <f>'VPS2'!I13</f>
        <v>0</v>
      </c>
      <c r="G13" s="256">
        <f>'VPS2'!J13</f>
        <v>0</v>
      </c>
      <c r="H13" s="256">
        <f>'VPS2'!K13</f>
        <v>0</v>
      </c>
      <c r="I13" s="256">
        <f>'VPS2'!L13</f>
        <v>0</v>
      </c>
      <c r="J13" s="256">
        <f>'VPS2'!M13</f>
        <v>0</v>
      </c>
      <c r="K13" s="256">
        <f>'VPS2'!N13</f>
        <v>0</v>
      </c>
      <c r="L13" s="256">
        <f>'VPS2'!O13</f>
        <v>0</v>
      </c>
      <c r="M13" s="256">
        <f>'VPS2'!P13</f>
        <v>0</v>
      </c>
      <c r="N13" s="256">
        <f>'VPS2'!Q13</f>
        <v>0</v>
      </c>
      <c r="O13" s="54">
        <f>SUMIFS('D5'!AM$11:AM$4860,'D5'!$B$11:$B$4860,'A4.1'!$D13,'D5'!$BQ$11:$BQ$4860,"taip")</f>
        <v>0</v>
      </c>
      <c r="P13" s="54">
        <f>SUMIFS('D5'!AN$11:AN$4860,'D5'!$B$11:$B$4860,'A4.1'!$D13,'D5'!$BS$11:$BS$4860,"taip")</f>
        <v>0</v>
      </c>
      <c r="Q13" s="54">
        <f>SUMIFS('D5'!AO$11:AO$4860,'D5'!$B$11:$B$4860,'A4.1'!$D13,'D5'!$BS$11:$BS$4860,"taip")</f>
        <v>0</v>
      </c>
      <c r="R13" s="54">
        <f>SUMIFS('D5'!AP$11:AP$4860,'D5'!$B$11:$B$4860,'A4.1'!$D13,'D5'!$BS$11:$BS$4860,"taip")</f>
        <v>0</v>
      </c>
      <c r="S13" s="54">
        <f>SUMIFS('D5'!AQ$11:AQ$4860,'D5'!$B$11:$B$4860,'A4.1'!$D13,'D5'!$BS$11:$BS$4860,"taip")</f>
        <v>0</v>
      </c>
      <c r="T13" s="54">
        <f>SUMIFS('D5'!AR$11:AR$4860,'D5'!$B$11:$B$4860,'A4.1'!$D13,'D5'!$BS$11:$BS$4860,"taip")</f>
        <v>0</v>
      </c>
      <c r="U13" s="54">
        <f>SUMIFS('D5'!AS$11:AS$4860,'D5'!$B$11:$B$4860,'A4.1'!$D13,'D5'!$BS$11:$BS$4860,"taip")</f>
        <v>0</v>
      </c>
      <c r="V13" s="54">
        <f>SUMIFS('D5'!AT15:AT4864,'D5'!$B$11:$B$4860,'A4.1'!$D13,'D5'!$BS$11:$BS$4860,"taip")</f>
        <v>0</v>
      </c>
      <c r="W13" s="54">
        <f>SUMIFS('D5'!AU15:AU4864,'D5'!$B$11:$B$4860,'A4.1'!$D13,'D5'!$BS$11:$BS$4860,"taip")</f>
        <v>0</v>
      </c>
      <c r="X13" s="54">
        <f>SUMIFS('D5'!AV15:AV4864,'D5'!$B$11:$B$4860,'A4.1'!$D13,'D5'!$BS$11:$BS$4860,"taip")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x14ac:dyDescent="0.3">
      <c r="A14" s="13" t="s">
        <v>28</v>
      </c>
      <c r="B14" s="197">
        <f>'VPS1'!C15</f>
        <v>0</v>
      </c>
      <c r="C14" s="257">
        <f>'VPS1'!D15</f>
        <v>0</v>
      </c>
      <c r="D14" s="54">
        <f>'VPS1'!J15</f>
        <v>0</v>
      </c>
      <c r="E14" s="256">
        <f>'VPS2'!H14</f>
        <v>0</v>
      </c>
      <c r="F14" s="256">
        <f>'VPS2'!I14</f>
        <v>0</v>
      </c>
      <c r="G14" s="256">
        <f>'VPS2'!J14</f>
        <v>0</v>
      </c>
      <c r="H14" s="256">
        <f>'VPS2'!K14</f>
        <v>0</v>
      </c>
      <c r="I14" s="256">
        <f>'VPS2'!L14</f>
        <v>0</v>
      </c>
      <c r="J14" s="256">
        <f>'VPS2'!M14</f>
        <v>0</v>
      </c>
      <c r="K14" s="256">
        <f>'VPS2'!N14</f>
        <v>0</v>
      </c>
      <c r="L14" s="256">
        <f>'VPS2'!O14</f>
        <v>0</v>
      </c>
      <c r="M14" s="256">
        <f>'VPS2'!P14</f>
        <v>0</v>
      </c>
      <c r="N14" s="256">
        <f>'VPS2'!Q14</f>
        <v>0</v>
      </c>
      <c r="O14" s="54">
        <f>SUMIFS('D5'!AM$11:AM$4860,'D5'!$B$11:$B$4860,'A4.1'!$D14,'D5'!$BQ$11:$BQ$4860,"taip")</f>
        <v>0</v>
      </c>
      <c r="P14" s="54">
        <f>SUMIFS('D5'!AN$11:AN$4860,'D5'!$B$11:$B$4860,'A4.1'!$D14,'D5'!$BS$11:$BS$4860,"taip")</f>
        <v>0</v>
      </c>
      <c r="Q14" s="54">
        <f>SUMIFS('D5'!AO$11:AO$4860,'D5'!$B$11:$B$4860,'A4.1'!$D14,'D5'!$BS$11:$BS$4860,"taip")</f>
        <v>0</v>
      </c>
      <c r="R14" s="54">
        <f>SUMIFS('D5'!AP$11:AP$4860,'D5'!$B$11:$B$4860,'A4.1'!$D14,'D5'!$BS$11:$BS$4860,"taip")</f>
        <v>0</v>
      </c>
      <c r="S14" s="54">
        <f>SUMIFS('D5'!AQ$11:AQ$4860,'D5'!$B$11:$B$4860,'A4.1'!$D14,'D5'!$BS$11:$BS$4860,"taip")</f>
        <v>0</v>
      </c>
      <c r="T14" s="54">
        <f>SUMIFS('D5'!AR$11:AR$4860,'D5'!$B$11:$B$4860,'A4.1'!$D14,'D5'!$BS$11:$BS$4860,"taip")</f>
        <v>0</v>
      </c>
      <c r="U14" s="54">
        <f>SUMIFS('D5'!AS$11:AS$4860,'D5'!$B$11:$B$4860,'A4.1'!$D14,'D5'!$BS$11:$BS$4860,"taip")</f>
        <v>0</v>
      </c>
      <c r="V14" s="54">
        <f>SUMIFS('D5'!AT16:AT4865,'D5'!$B$11:$B$4860,'A4.1'!$D14,'D5'!$BS$11:$BS$4860,"taip")</f>
        <v>0</v>
      </c>
      <c r="W14" s="54">
        <f>SUMIFS('D5'!AU16:AU4865,'D5'!$B$11:$B$4860,'A4.1'!$D14,'D5'!$BS$11:$BS$4860,"taip")</f>
        <v>0</v>
      </c>
      <c r="X14" s="54">
        <f>SUMIFS('D5'!AV16:AV4865,'D5'!$B$11:$B$4860,'A4.1'!$D14,'D5'!$BS$11:$BS$4860,"taip")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3">
      <c r="A15" s="13" t="s">
        <v>31</v>
      </c>
      <c r="B15" s="197">
        <f>'VPS1'!C16</f>
        <v>0</v>
      </c>
      <c r="C15" s="252">
        <f>'VPS1'!D16</f>
        <v>0</v>
      </c>
      <c r="D15" s="54">
        <f>'VPS1'!J16</f>
        <v>0</v>
      </c>
      <c r="E15" s="256">
        <f>'VPS2'!H15</f>
        <v>0</v>
      </c>
      <c r="F15" s="256">
        <f>'VPS2'!I15</f>
        <v>0</v>
      </c>
      <c r="G15" s="256">
        <f>'VPS2'!J15</f>
        <v>0</v>
      </c>
      <c r="H15" s="256">
        <f>'VPS2'!K15</f>
        <v>0</v>
      </c>
      <c r="I15" s="256">
        <f>'VPS2'!L15</f>
        <v>0</v>
      </c>
      <c r="J15" s="256">
        <f>'VPS2'!M15</f>
        <v>0</v>
      </c>
      <c r="K15" s="256">
        <f>'VPS2'!N15</f>
        <v>0</v>
      </c>
      <c r="L15" s="256">
        <f>'VPS2'!O15</f>
        <v>0</v>
      </c>
      <c r="M15" s="256">
        <f>'VPS2'!P15</f>
        <v>0</v>
      </c>
      <c r="N15" s="256">
        <f>'VPS2'!Q15</f>
        <v>0</v>
      </c>
      <c r="O15" s="54">
        <f>SUMIFS('D5'!AM$11:AM$4860,'D5'!$B$11:$B$4860,'A4.1'!$D15,'D5'!$BQ$11:$BQ$4860,"taip")</f>
        <v>0</v>
      </c>
      <c r="P15" s="54">
        <f>SUMIFS('D5'!AN$11:AN$4860,'D5'!$B$11:$B$4860,'A4.1'!$D15,'D5'!$BS$11:$BS$4860,"taip")</f>
        <v>0</v>
      </c>
      <c r="Q15" s="54">
        <f>SUMIFS('D5'!AO$11:AO$4860,'D5'!$B$11:$B$4860,'A4.1'!$D15,'D5'!$BS$11:$BS$4860,"taip")</f>
        <v>0</v>
      </c>
      <c r="R15" s="54">
        <f>SUMIFS('D5'!AP$11:AP$4860,'D5'!$B$11:$B$4860,'A4.1'!$D15,'D5'!$BS$11:$BS$4860,"taip")</f>
        <v>0</v>
      </c>
      <c r="S15" s="54">
        <f>SUMIFS('D5'!AQ$11:AQ$4860,'D5'!$B$11:$B$4860,'A4.1'!$D15,'D5'!$BS$11:$BS$4860,"taip")</f>
        <v>0</v>
      </c>
      <c r="T15" s="54">
        <f>SUMIFS('D5'!AR$11:AR$4860,'D5'!$B$11:$B$4860,'A4.1'!$D15,'D5'!$BS$11:$BS$4860,"taip")</f>
        <v>0</v>
      </c>
      <c r="U15" s="54">
        <f>SUMIFS('D5'!AS$11:AS$4860,'D5'!$B$11:$B$4860,'A4.1'!$D15,'D5'!$BS$11:$BS$4860,"taip")</f>
        <v>0</v>
      </c>
      <c r="V15" s="54">
        <f>SUMIFS('D5'!AT17:AT4866,'D5'!$B$11:$B$4860,'A4.1'!$D15,'D5'!$BS$11:$BS$4860,"taip")</f>
        <v>0</v>
      </c>
      <c r="W15" s="54">
        <f>SUMIFS('D5'!AU17:AU4866,'D5'!$B$11:$B$4860,'A4.1'!$D15,'D5'!$BS$11:$BS$4860,"taip")</f>
        <v>0</v>
      </c>
      <c r="X15" s="54">
        <f>SUMIFS('D5'!AV17:AV4866,'D5'!$B$11:$B$4860,'A4.1'!$D15,'D5'!$BS$11:$BS$4860,"taip")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3">
      <c r="A16" s="13" t="s">
        <v>36</v>
      </c>
      <c r="B16" s="197">
        <f>'VPS1'!C17</f>
        <v>0</v>
      </c>
      <c r="C16" s="252">
        <f>'VPS1'!D17</f>
        <v>0</v>
      </c>
      <c r="D16" s="54">
        <f>'VPS1'!J17</f>
        <v>0</v>
      </c>
      <c r="E16" s="256">
        <f>'VPS2'!H16</f>
        <v>0</v>
      </c>
      <c r="F16" s="256">
        <f>'VPS2'!I16</f>
        <v>0</v>
      </c>
      <c r="G16" s="256">
        <f>'VPS2'!J16</f>
        <v>0</v>
      </c>
      <c r="H16" s="256">
        <f>'VPS2'!K16</f>
        <v>0</v>
      </c>
      <c r="I16" s="256">
        <f>'VPS2'!L16</f>
        <v>0</v>
      </c>
      <c r="J16" s="256">
        <f>'VPS2'!M16</f>
        <v>0</v>
      </c>
      <c r="K16" s="256">
        <f>'VPS2'!N16</f>
        <v>0</v>
      </c>
      <c r="L16" s="256">
        <f>'VPS2'!O16</f>
        <v>0</v>
      </c>
      <c r="M16" s="256">
        <f>'VPS2'!P16</f>
        <v>0</v>
      </c>
      <c r="N16" s="256">
        <f>'VPS2'!Q16</f>
        <v>0</v>
      </c>
      <c r="O16" s="54">
        <f>SUMIFS('D5'!AM$11:AM$4860,'D5'!$B$11:$B$4860,'A4.1'!$D16,'D5'!$BQ$11:$BQ$4860,"taip")</f>
        <v>0</v>
      </c>
      <c r="P16" s="54">
        <f>SUMIFS('D5'!AN$11:AN$4860,'D5'!$B$11:$B$4860,'A4.1'!$D16,'D5'!$BS$11:$BS$4860,"taip")</f>
        <v>0</v>
      </c>
      <c r="Q16" s="54">
        <f>SUMIFS('D5'!AO$11:AO$4860,'D5'!$B$11:$B$4860,'A4.1'!$D16,'D5'!$BS$11:$BS$4860,"taip")</f>
        <v>0</v>
      </c>
      <c r="R16" s="54">
        <f>SUMIFS('D5'!AP$11:AP$4860,'D5'!$B$11:$B$4860,'A4.1'!$D16,'D5'!$BS$11:$BS$4860,"taip")</f>
        <v>0</v>
      </c>
      <c r="S16" s="54">
        <f>SUMIFS('D5'!AQ$11:AQ$4860,'D5'!$B$11:$B$4860,'A4.1'!$D16,'D5'!$BS$11:$BS$4860,"taip")</f>
        <v>0</v>
      </c>
      <c r="T16" s="54">
        <f>SUMIFS('D5'!AR$11:AR$4860,'D5'!$B$11:$B$4860,'A4.1'!$D16,'D5'!$BS$11:$BS$4860,"taip")</f>
        <v>0</v>
      </c>
      <c r="U16" s="54">
        <f>SUMIFS('D5'!AS$11:AS$4860,'D5'!$B$11:$B$4860,'A4.1'!$D16,'D5'!$BS$11:$BS$4860,"taip")</f>
        <v>0</v>
      </c>
      <c r="V16" s="54">
        <f>SUMIFS('D5'!AT18:AT4867,'D5'!$B$11:$B$4860,'A4.1'!$D16,'D5'!$BS$11:$BS$4860,"taip")</f>
        <v>0</v>
      </c>
      <c r="W16" s="54">
        <f>SUMIFS('D5'!AU18:AU4867,'D5'!$B$11:$B$4860,'A4.1'!$D16,'D5'!$BS$11:$BS$4860,"taip")</f>
        <v>0</v>
      </c>
      <c r="X16" s="54">
        <f>SUMIFS('D5'!AV18:AV4867,'D5'!$B$11:$B$4860,'A4.1'!$D16,'D5'!$BS$11:$BS$4860,"taip")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3">
      <c r="A17" s="13" t="s">
        <v>37</v>
      </c>
      <c r="B17" s="197">
        <f>'VPS1'!C18</f>
        <v>0</v>
      </c>
      <c r="C17" s="252">
        <f>'VPS1'!D18</f>
        <v>0</v>
      </c>
      <c r="D17" s="54">
        <f>'VPS1'!J18</f>
        <v>0</v>
      </c>
      <c r="E17" s="256">
        <f>'VPS2'!H17</f>
        <v>0</v>
      </c>
      <c r="F17" s="256">
        <f>'VPS2'!I17</f>
        <v>0</v>
      </c>
      <c r="G17" s="256">
        <f>'VPS2'!J17</f>
        <v>0</v>
      </c>
      <c r="H17" s="256">
        <f>'VPS2'!K17</f>
        <v>0</v>
      </c>
      <c r="I17" s="256">
        <f>'VPS2'!L17</f>
        <v>0</v>
      </c>
      <c r="J17" s="256">
        <f>'VPS2'!M17</f>
        <v>0</v>
      </c>
      <c r="K17" s="256">
        <f>'VPS2'!N17</f>
        <v>0</v>
      </c>
      <c r="L17" s="256">
        <f>'VPS2'!O17</f>
        <v>0</v>
      </c>
      <c r="M17" s="256">
        <f>'VPS2'!P17</f>
        <v>0</v>
      </c>
      <c r="N17" s="256">
        <f>'VPS2'!Q17</f>
        <v>0</v>
      </c>
      <c r="O17" s="54">
        <f>SUMIFS('D5'!AM$11:AM$4860,'D5'!$B$11:$B$4860,'A4.1'!$D17,'D5'!$BQ$11:$BQ$4860,"taip")</f>
        <v>0</v>
      </c>
      <c r="P17" s="54">
        <f>SUMIFS('D5'!AN$11:AN$4860,'D5'!$B$11:$B$4860,'A4.1'!$D17,'D5'!$BS$11:$BS$4860,"taip")</f>
        <v>0</v>
      </c>
      <c r="Q17" s="54">
        <f>SUMIFS('D5'!AO$11:AO$4860,'D5'!$B$11:$B$4860,'A4.1'!$D17,'D5'!$BS$11:$BS$4860,"taip")</f>
        <v>0</v>
      </c>
      <c r="R17" s="54">
        <f>SUMIFS('D5'!AP$11:AP$4860,'D5'!$B$11:$B$4860,'A4.1'!$D17,'D5'!$BS$11:$BS$4860,"taip")</f>
        <v>0</v>
      </c>
      <c r="S17" s="54">
        <f>SUMIFS('D5'!AQ$11:AQ$4860,'D5'!$B$11:$B$4860,'A4.1'!$D17,'D5'!$BS$11:$BS$4860,"taip")</f>
        <v>0</v>
      </c>
      <c r="T17" s="54">
        <f>SUMIFS('D5'!AR$11:AR$4860,'D5'!$B$11:$B$4860,'A4.1'!$D17,'D5'!$BS$11:$BS$4860,"taip")</f>
        <v>0</v>
      </c>
      <c r="U17" s="54">
        <f>SUMIFS('D5'!AS$11:AS$4860,'D5'!$B$11:$B$4860,'A4.1'!$D17,'D5'!$BS$11:$BS$4860,"taip")</f>
        <v>0</v>
      </c>
      <c r="V17" s="54">
        <f>SUMIFS('D5'!AT19:AT4868,'D5'!$B$11:$B$4860,'A4.1'!$D17,'D5'!$BS$11:$BS$4860,"taip")</f>
        <v>0</v>
      </c>
      <c r="W17" s="54">
        <f>SUMIFS('D5'!AU19:AU4868,'D5'!$B$11:$B$4860,'A4.1'!$D17,'D5'!$BS$11:$BS$4860,"taip")</f>
        <v>0</v>
      </c>
      <c r="X17" s="54">
        <f>SUMIFS('D5'!AV19:AV4868,'D5'!$B$11:$B$4860,'A4.1'!$D17,'D5'!$BS$11:$BS$4860,"taip")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3">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SUMIFS('D5'!AM$11:AM$4860,'D5'!$B$11:$B$4860,'A4.1'!$D18,'D5'!$BQ$11:$BQ$4860,"taip")</f>
        <v>0</v>
      </c>
      <c r="P18" s="54">
        <f>SUMIFS('D5'!AN$11:AN$4860,'D5'!$B$11:$B$4860,'A4.1'!$D18,'D5'!$BS$11:$BS$4860,"taip")</f>
        <v>0</v>
      </c>
      <c r="Q18" s="54">
        <f>SUMIFS('D5'!AO$11:AO$4860,'D5'!$B$11:$B$4860,'A4.1'!$D18,'D5'!$BS$11:$BS$4860,"taip")</f>
        <v>0</v>
      </c>
      <c r="R18" s="54">
        <f>SUMIFS('D5'!AP$11:AP$4860,'D5'!$B$11:$B$4860,'A4.1'!$D18,'D5'!$BS$11:$BS$4860,"taip")</f>
        <v>0</v>
      </c>
      <c r="S18" s="54">
        <f>SUMIFS('D5'!AQ$11:AQ$4860,'D5'!$B$11:$B$4860,'A4.1'!$D18,'D5'!$BS$11:$BS$4860,"taip")</f>
        <v>0</v>
      </c>
      <c r="T18" s="54">
        <f>SUMIFS('D5'!AR$11:AR$4860,'D5'!$B$11:$B$4860,'A4.1'!$D18,'D5'!$BS$11:$BS$4860,"taip")</f>
        <v>0</v>
      </c>
      <c r="U18" s="54">
        <f>SUMIFS('D5'!AS$11:AS$4860,'D5'!$B$11:$B$4860,'A4.1'!$D18,'D5'!$BS$11:$BS$4860,"taip")</f>
        <v>0</v>
      </c>
      <c r="V18" s="54">
        <f>SUMIFS('D5'!AT20:AT4869,'D5'!$B$11:$B$4860,'A4.1'!$D18,'D5'!$BS$11:$BS$4860,"taip")</f>
        <v>0</v>
      </c>
      <c r="W18" s="54">
        <f>SUMIFS('D5'!AU20:AU4869,'D5'!$B$11:$B$4860,'A4.1'!$D18,'D5'!$BS$11:$BS$4860,"taip")</f>
        <v>0</v>
      </c>
      <c r="X18" s="54">
        <f>SUMIFS('D5'!AV20:AV4869,'D5'!$B$11:$B$4860,'A4.1'!$D18,'D5'!$BS$11:$BS$4860,"taip")</f>
        <v>0</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3">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SUMIFS('D5'!AM$11:AM$4860,'D5'!$B$11:$B$4860,'A4.1'!$D19,'D5'!$BQ$11:$BQ$4860,"taip")</f>
        <v>0</v>
      </c>
      <c r="P19" s="54">
        <f>SUMIFS('D5'!AN$11:AN$4860,'D5'!$B$11:$B$4860,'A4.1'!$D19,'D5'!$BS$11:$BS$4860,"taip")</f>
        <v>0</v>
      </c>
      <c r="Q19" s="54">
        <f>SUMIFS('D5'!AO$11:AO$4860,'D5'!$B$11:$B$4860,'A4.1'!$D19,'D5'!$BS$11:$BS$4860,"taip")</f>
        <v>0</v>
      </c>
      <c r="R19" s="54">
        <f>SUMIFS('D5'!AP$11:AP$4860,'D5'!$B$11:$B$4860,'A4.1'!$D19,'D5'!$BS$11:$BS$4860,"taip")</f>
        <v>0</v>
      </c>
      <c r="S19" s="54">
        <f>SUMIFS('D5'!AQ$11:AQ$4860,'D5'!$B$11:$B$4860,'A4.1'!$D19,'D5'!$BS$11:$BS$4860,"taip")</f>
        <v>0</v>
      </c>
      <c r="T19" s="54">
        <f>SUMIFS('D5'!AR$11:AR$4860,'D5'!$B$11:$B$4860,'A4.1'!$D19,'D5'!$BS$11:$BS$4860,"taip")</f>
        <v>0</v>
      </c>
      <c r="U19" s="54">
        <f>SUMIFS('D5'!AS$11:AS$4860,'D5'!$B$11:$B$4860,'A4.1'!$D19,'D5'!$BS$11:$BS$4860,"taip")</f>
        <v>0</v>
      </c>
      <c r="V19" s="54">
        <f>SUMIFS('D5'!AT21:AT4870,'D5'!$B$11:$B$4860,'A4.1'!$D19,'D5'!$BS$11:$BS$4860,"taip")</f>
        <v>0</v>
      </c>
      <c r="W19" s="54">
        <f>SUMIFS('D5'!AU21:AU4870,'D5'!$B$11:$B$4860,'A4.1'!$D19,'D5'!$BS$11:$BS$4860,"taip")</f>
        <v>0</v>
      </c>
      <c r="X19" s="54">
        <f>SUMIFS('D5'!AV21:AV4870,'D5'!$B$11:$B$4860,'A4.1'!$D19,'D5'!$BS$11:$BS$4860,"taip")</f>
        <v>0</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3">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SUMIFS('D5'!AM$11:AM$4860,'D5'!$B$11:$B$4860,'A4.1'!$D20,'D5'!$BQ$11:$BQ$4860,"taip")</f>
        <v>0</v>
      </c>
      <c r="P20" s="54">
        <f>SUMIFS('D5'!AN$11:AN$4860,'D5'!$B$11:$B$4860,'A4.1'!$D20,'D5'!$BS$11:$BS$4860,"taip")</f>
        <v>0</v>
      </c>
      <c r="Q20" s="54">
        <f>SUMIFS('D5'!AO$11:AO$4860,'D5'!$B$11:$B$4860,'A4.1'!$D20,'D5'!$BS$11:$BS$4860,"taip")</f>
        <v>0</v>
      </c>
      <c r="R20" s="54">
        <f>SUMIFS('D5'!AP$11:AP$4860,'D5'!$B$11:$B$4860,'A4.1'!$D20,'D5'!$BS$11:$BS$4860,"taip")</f>
        <v>0</v>
      </c>
      <c r="S20" s="54">
        <f>SUMIFS('D5'!AQ$11:AQ$4860,'D5'!$B$11:$B$4860,'A4.1'!$D20,'D5'!$BS$11:$BS$4860,"taip")</f>
        <v>0</v>
      </c>
      <c r="T20" s="54">
        <f>SUMIFS('D5'!AR$11:AR$4860,'D5'!$B$11:$B$4860,'A4.1'!$D20,'D5'!$BS$11:$BS$4860,"taip")</f>
        <v>0</v>
      </c>
      <c r="U20" s="54">
        <f>SUMIFS('D5'!AS$11:AS$4860,'D5'!$B$11:$B$4860,'A4.1'!$D20,'D5'!$BS$11:$BS$4860,"taip")</f>
        <v>0</v>
      </c>
      <c r="V20" s="54">
        <f>SUMIFS('D5'!AT22:AT4871,'D5'!$B$11:$B$4860,'A4.1'!$D20,'D5'!$BS$11:$BS$4860,"taip")</f>
        <v>0</v>
      </c>
      <c r="W20" s="54">
        <f>SUMIFS('D5'!AU22:AU4871,'D5'!$B$11:$B$4860,'A4.1'!$D20,'D5'!$BS$11:$BS$4860,"taip")</f>
        <v>0</v>
      </c>
      <c r="X20" s="54">
        <f>SUMIFS('D5'!AV22:AV4871,'D5'!$B$11:$B$4860,'A4.1'!$D20,'D5'!$BS$11:$BS$4860,"taip")</f>
        <v>0</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3">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SUMIFS('D5'!AM$11:AM$4860,'D5'!$B$11:$B$4860,'A4.1'!$D21,'D5'!$BQ$11:$BQ$4860,"taip")</f>
        <v>0</v>
      </c>
      <c r="P21" s="54">
        <f>SUMIFS('D5'!AN$11:AN$4860,'D5'!$B$11:$B$4860,'A4.1'!$D21,'D5'!$BS$11:$BS$4860,"taip")</f>
        <v>0</v>
      </c>
      <c r="Q21" s="54">
        <f>SUMIFS('D5'!AO$11:AO$4860,'D5'!$B$11:$B$4860,'A4.1'!$D21,'D5'!$BS$11:$BS$4860,"taip")</f>
        <v>0</v>
      </c>
      <c r="R21" s="54">
        <f>SUMIFS('D5'!AP$11:AP$4860,'D5'!$B$11:$B$4860,'A4.1'!$D21,'D5'!$BS$11:$BS$4860,"taip")</f>
        <v>0</v>
      </c>
      <c r="S21" s="54">
        <f>SUMIFS('D5'!AQ$11:AQ$4860,'D5'!$B$11:$B$4860,'A4.1'!$D21,'D5'!$BS$11:$BS$4860,"taip")</f>
        <v>0</v>
      </c>
      <c r="T21" s="54">
        <f>SUMIFS('D5'!AR$11:AR$4860,'D5'!$B$11:$B$4860,'A4.1'!$D21,'D5'!$BS$11:$BS$4860,"taip")</f>
        <v>0</v>
      </c>
      <c r="U21" s="54">
        <f>SUMIFS('D5'!AS$11:AS$4860,'D5'!$B$11:$B$4860,'A4.1'!$D21,'D5'!$BS$11:$BS$4860,"taip")</f>
        <v>0</v>
      </c>
      <c r="V21" s="54">
        <f>SUMIFS('D5'!AT23:AT4872,'D5'!$B$11:$B$4860,'A4.1'!$D21,'D5'!$BS$11:$BS$4860,"taip")</f>
        <v>0</v>
      </c>
      <c r="W21" s="54">
        <f>SUMIFS('D5'!AU23:AU4872,'D5'!$B$11:$B$4860,'A4.1'!$D21,'D5'!$BS$11:$BS$4860,"taip")</f>
        <v>0</v>
      </c>
      <c r="X21" s="54">
        <f>SUMIFS('D5'!AV23:AV4872,'D5'!$B$11:$B$4860,'A4.1'!$D21,'D5'!$BS$11:$BS$4860,"taip")</f>
        <v>0</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3">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SUMIFS('D5'!AM$11:AM$4860,'D5'!$B$11:$B$4860,'A4.1'!$D22,'D5'!$BQ$11:$BQ$4860,"taip")</f>
        <v>0</v>
      </c>
      <c r="P22" s="54">
        <f>SUMIFS('D5'!AN$11:AN$4860,'D5'!$B$11:$B$4860,'A4.1'!$D22,'D5'!$BS$11:$BS$4860,"taip")</f>
        <v>0</v>
      </c>
      <c r="Q22" s="54">
        <f>SUMIFS('D5'!AO$11:AO$4860,'D5'!$B$11:$B$4860,'A4.1'!$D22,'D5'!$BS$11:$BS$4860,"taip")</f>
        <v>0</v>
      </c>
      <c r="R22" s="54">
        <f>SUMIFS('D5'!AP$11:AP$4860,'D5'!$B$11:$B$4860,'A4.1'!$D22,'D5'!$BS$11:$BS$4860,"taip")</f>
        <v>0</v>
      </c>
      <c r="S22" s="54">
        <f>SUMIFS('D5'!AQ$11:AQ$4860,'D5'!$B$11:$B$4860,'A4.1'!$D22,'D5'!$BS$11:$BS$4860,"taip")</f>
        <v>0</v>
      </c>
      <c r="T22" s="54">
        <f>SUMIFS('D5'!AR$11:AR$4860,'D5'!$B$11:$B$4860,'A4.1'!$D22,'D5'!$BS$11:$BS$4860,"taip")</f>
        <v>0</v>
      </c>
      <c r="U22" s="54">
        <f>SUMIFS('D5'!AS$11:AS$4860,'D5'!$B$11:$B$4860,'A4.1'!$D22,'D5'!$BS$11:$BS$4860,"taip")</f>
        <v>0</v>
      </c>
      <c r="V22" s="54">
        <f>SUMIFS('D5'!AT24:AT4873,'D5'!$B$11:$B$4860,'A4.1'!$D22,'D5'!$BS$11:$BS$4860,"taip")</f>
        <v>0</v>
      </c>
      <c r="W22" s="54">
        <f>SUMIFS('D5'!AU24:AU4873,'D5'!$B$11:$B$4860,'A4.1'!$D22,'D5'!$BS$11:$BS$4860,"taip")</f>
        <v>0</v>
      </c>
      <c r="X22" s="54">
        <f>SUMIFS('D5'!AV24:AV4873,'D5'!$B$11:$B$4860,'A4.1'!$D22,'D5'!$BS$11:$BS$4860,"taip")</f>
        <v>0</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3">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SUMIFS('D5'!AM$11:AM$4860,'D5'!$B$11:$B$4860,'A4.1'!$D23,'D5'!$BQ$11:$BQ$4860,"taip")</f>
        <v>0</v>
      </c>
      <c r="P23" s="54">
        <f>SUMIFS('D5'!AN$11:AN$4860,'D5'!$B$11:$B$4860,'A4.1'!$D23,'D5'!$BS$11:$BS$4860,"taip")</f>
        <v>0</v>
      </c>
      <c r="Q23" s="54">
        <f>SUMIFS('D5'!AO$11:AO$4860,'D5'!$B$11:$B$4860,'A4.1'!$D23,'D5'!$BS$11:$BS$4860,"taip")</f>
        <v>0</v>
      </c>
      <c r="R23" s="54">
        <f>SUMIFS('D5'!AP$11:AP$4860,'D5'!$B$11:$B$4860,'A4.1'!$D23,'D5'!$BS$11:$BS$4860,"taip")</f>
        <v>0</v>
      </c>
      <c r="S23" s="54">
        <f>SUMIFS('D5'!AQ$11:AQ$4860,'D5'!$B$11:$B$4860,'A4.1'!$D23,'D5'!$BS$11:$BS$4860,"taip")</f>
        <v>0</v>
      </c>
      <c r="T23" s="54">
        <f>SUMIFS('D5'!AR$11:AR$4860,'D5'!$B$11:$B$4860,'A4.1'!$D23,'D5'!$BS$11:$BS$4860,"taip")</f>
        <v>0</v>
      </c>
      <c r="U23" s="54">
        <f>SUMIFS('D5'!AS$11:AS$4860,'D5'!$B$11:$B$4860,'A4.1'!$D23,'D5'!$BS$11:$BS$4860,"taip")</f>
        <v>0</v>
      </c>
      <c r="V23" s="54">
        <f>SUMIFS('D5'!AT25:AT4874,'D5'!$B$11:$B$4860,'A4.1'!$D23,'D5'!$BS$11:$BS$4860,"taip")</f>
        <v>0</v>
      </c>
      <c r="W23" s="54">
        <f>SUMIFS('D5'!AU25:AU4874,'D5'!$B$11:$B$4860,'A4.1'!$D23,'D5'!$BS$11:$BS$4860,"taip")</f>
        <v>0</v>
      </c>
      <c r="X23" s="54">
        <f>SUMIFS('D5'!AV25:AV4874,'D5'!$B$11:$B$4860,'A4.1'!$D23,'D5'!$BS$11:$BS$4860,"taip")</f>
        <v>0</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3">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SUMIFS('D5'!AM$11:AM$4860,'D5'!$B$11:$B$4860,'A4.1'!$D24,'D5'!$BQ$11:$BQ$4860,"taip")</f>
        <v>0</v>
      </c>
      <c r="P24" s="54">
        <f>SUMIFS('D5'!AN$11:AN$4860,'D5'!$B$11:$B$4860,'A4.1'!$D24,'D5'!$BS$11:$BS$4860,"taip")</f>
        <v>0</v>
      </c>
      <c r="Q24" s="54">
        <f>SUMIFS('D5'!AO$11:AO$4860,'D5'!$B$11:$B$4860,'A4.1'!$D24,'D5'!$BS$11:$BS$4860,"taip")</f>
        <v>0</v>
      </c>
      <c r="R24" s="54">
        <f>SUMIFS('D5'!AP$11:AP$4860,'D5'!$B$11:$B$4860,'A4.1'!$D24,'D5'!$BS$11:$BS$4860,"taip")</f>
        <v>0</v>
      </c>
      <c r="S24" s="54">
        <f>SUMIFS('D5'!AQ$11:AQ$4860,'D5'!$B$11:$B$4860,'A4.1'!$D24,'D5'!$BS$11:$BS$4860,"taip")</f>
        <v>0</v>
      </c>
      <c r="T24" s="54">
        <f>SUMIFS('D5'!AR$11:AR$4860,'D5'!$B$11:$B$4860,'A4.1'!$D24,'D5'!$BS$11:$BS$4860,"taip")</f>
        <v>0</v>
      </c>
      <c r="U24" s="54">
        <f>SUMIFS('D5'!AS$11:AS$4860,'D5'!$B$11:$B$4860,'A4.1'!$D24,'D5'!$BS$11:$BS$4860,"taip")</f>
        <v>0</v>
      </c>
      <c r="V24" s="54">
        <f>SUMIFS('D5'!AT26:AT4875,'D5'!$B$11:$B$4860,'A4.1'!$D24,'D5'!$BS$11:$BS$4860,"taip")</f>
        <v>0</v>
      </c>
      <c r="W24" s="54">
        <f>SUMIFS('D5'!AU26:AU4875,'D5'!$B$11:$B$4860,'A4.1'!$D24,'D5'!$BS$11:$BS$4860,"taip")</f>
        <v>0</v>
      </c>
      <c r="X24" s="54">
        <f>SUMIFS('D5'!AV26:AV4875,'D5'!$B$11:$B$4860,'A4.1'!$D24,'D5'!$BS$11:$BS$4860,"taip")</f>
        <v>0</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3">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SUMIFS('D5'!AM$11:AM$4860,'D5'!$B$11:$B$4860,'A4.1'!$D25,'D5'!$BQ$11:$BQ$4860,"taip")</f>
        <v>0</v>
      </c>
      <c r="P25" s="54">
        <f>SUMIFS('D5'!AN$11:AN$4860,'D5'!$B$11:$B$4860,'A4.1'!$D25,'D5'!$BS$11:$BS$4860,"taip")</f>
        <v>0</v>
      </c>
      <c r="Q25" s="54">
        <f>SUMIFS('D5'!AO$11:AO$4860,'D5'!$B$11:$B$4860,'A4.1'!$D25,'D5'!$BS$11:$BS$4860,"taip")</f>
        <v>0</v>
      </c>
      <c r="R25" s="54">
        <f>SUMIFS('D5'!AP$11:AP$4860,'D5'!$B$11:$B$4860,'A4.1'!$D25,'D5'!$BS$11:$BS$4860,"taip")</f>
        <v>0</v>
      </c>
      <c r="S25" s="54">
        <f>SUMIFS('D5'!AQ$11:AQ$4860,'D5'!$B$11:$B$4860,'A4.1'!$D25,'D5'!$BS$11:$BS$4860,"taip")</f>
        <v>0</v>
      </c>
      <c r="T25" s="54">
        <f>SUMIFS('D5'!AR$11:AR$4860,'D5'!$B$11:$B$4860,'A4.1'!$D25,'D5'!$BS$11:$BS$4860,"taip")</f>
        <v>0</v>
      </c>
      <c r="U25" s="54">
        <f>SUMIFS('D5'!AS$11:AS$4860,'D5'!$B$11:$B$4860,'A4.1'!$D25,'D5'!$BS$11:$BS$4860,"taip")</f>
        <v>0</v>
      </c>
      <c r="V25" s="54">
        <f>SUMIFS('D5'!AT27:AT4876,'D5'!$B$11:$B$4860,'A4.1'!$D25,'D5'!$BS$11:$BS$4860,"taip")</f>
        <v>0</v>
      </c>
      <c r="W25" s="54">
        <f>SUMIFS('D5'!AU27:AU4876,'D5'!$B$11:$B$4860,'A4.1'!$D25,'D5'!$BS$11:$BS$4860,"taip")</f>
        <v>0</v>
      </c>
      <c r="X25" s="54">
        <f>SUMIFS('D5'!AV27:AV4876,'D5'!$B$11:$B$4860,'A4.1'!$D25,'D5'!$BS$11:$BS$4860,"taip")</f>
        <v>0</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3">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SUMIFS('D5'!AM$11:AM$4860,'D5'!$B$11:$B$4860,'A4.1'!$D26,'D5'!$BQ$11:$BQ$4860,"taip")</f>
        <v>0</v>
      </c>
      <c r="P26" s="54">
        <f>SUMIFS('D5'!AN$11:AN$4860,'D5'!$B$11:$B$4860,'A4.1'!$D26,'D5'!$BS$11:$BS$4860,"taip")</f>
        <v>0</v>
      </c>
      <c r="Q26" s="54">
        <f>SUMIFS('D5'!AO$11:AO$4860,'D5'!$B$11:$B$4860,'A4.1'!$D26,'D5'!$BS$11:$BS$4860,"taip")</f>
        <v>0</v>
      </c>
      <c r="R26" s="54">
        <f>SUMIFS('D5'!AP$11:AP$4860,'D5'!$B$11:$B$4860,'A4.1'!$D26,'D5'!$BS$11:$BS$4860,"taip")</f>
        <v>0</v>
      </c>
      <c r="S26" s="54">
        <f>SUMIFS('D5'!AQ$11:AQ$4860,'D5'!$B$11:$B$4860,'A4.1'!$D26,'D5'!$BS$11:$BS$4860,"taip")</f>
        <v>0</v>
      </c>
      <c r="T26" s="54">
        <f>SUMIFS('D5'!AR$11:AR$4860,'D5'!$B$11:$B$4860,'A4.1'!$D26,'D5'!$BS$11:$BS$4860,"taip")</f>
        <v>0</v>
      </c>
      <c r="U26" s="54">
        <f>SUMIFS('D5'!AS$11:AS$4860,'D5'!$B$11:$B$4860,'A4.1'!$D26,'D5'!$BS$11:$BS$4860,"taip")</f>
        <v>0</v>
      </c>
      <c r="V26" s="54">
        <f>SUMIFS('D5'!AT28:AT4877,'D5'!$B$11:$B$4860,'A4.1'!$D26,'D5'!$BS$11:$BS$4860,"taip")</f>
        <v>0</v>
      </c>
      <c r="W26" s="54">
        <f>SUMIFS('D5'!AU28:AU4877,'D5'!$B$11:$B$4860,'A4.1'!$D26,'D5'!$BS$11:$BS$4860,"taip")</f>
        <v>0</v>
      </c>
      <c r="X26" s="54">
        <f>SUMIFS('D5'!AV28:AV4877,'D5'!$B$11:$B$4860,'A4.1'!$D26,'D5'!$BS$11:$BS$4860,"taip")</f>
        <v>0</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3">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SUMIFS('D5'!AM$11:AM$4860,'D5'!$B$11:$B$4860,'A4.1'!$D27,'D5'!$BQ$11:$BQ$4860,"taip")</f>
        <v>0</v>
      </c>
      <c r="P27" s="54">
        <f>SUMIFS('D5'!AN$11:AN$4860,'D5'!$B$11:$B$4860,'A4.1'!$D27,'D5'!$BS$11:$BS$4860,"taip")</f>
        <v>0</v>
      </c>
      <c r="Q27" s="54">
        <f>SUMIFS('D5'!AO$11:AO$4860,'D5'!$B$11:$B$4860,'A4.1'!$D27,'D5'!$BS$11:$BS$4860,"taip")</f>
        <v>0</v>
      </c>
      <c r="R27" s="54">
        <f>SUMIFS('D5'!AP$11:AP$4860,'D5'!$B$11:$B$4860,'A4.1'!$D27,'D5'!$BS$11:$BS$4860,"taip")</f>
        <v>0</v>
      </c>
      <c r="S27" s="54">
        <f>SUMIFS('D5'!AQ$11:AQ$4860,'D5'!$B$11:$B$4860,'A4.1'!$D27,'D5'!$BS$11:$BS$4860,"taip")</f>
        <v>0</v>
      </c>
      <c r="T27" s="54">
        <f>SUMIFS('D5'!AR$11:AR$4860,'D5'!$B$11:$B$4860,'A4.1'!$D27,'D5'!$BS$11:$BS$4860,"taip")</f>
        <v>0</v>
      </c>
      <c r="U27" s="54">
        <f>SUMIFS('D5'!AS$11:AS$4860,'D5'!$B$11:$B$4860,'A4.1'!$D27,'D5'!$BS$11:$BS$4860,"taip")</f>
        <v>0</v>
      </c>
      <c r="V27" s="54">
        <f>SUMIFS('D5'!AT29:AT4878,'D5'!$B$11:$B$4860,'A4.1'!$D27,'D5'!$BS$11:$BS$4860,"taip")</f>
        <v>0</v>
      </c>
      <c r="W27" s="54">
        <f>SUMIFS('D5'!AU29:AU4878,'D5'!$B$11:$B$4860,'A4.1'!$D27,'D5'!$BS$11:$BS$4860,"taip")</f>
        <v>0</v>
      </c>
      <c r="X27" s="54">
        <f>SUMIFS('D5'!AV29:AV4878,'D5'!$B$11:$B$4860,'A4.1'!$D27,'D5'!$BS$11:$BS$4860,"taip")</f>
        <v>0</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3">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SUMIFS('D5'!AM$11:AM$4860,'D5'!$B$11:$B$4860,'A4.1'!$D28,'D5'!$BQ$11:$BQ$4860,"taip")</f>
        <v>0</v>
      </c>
      <c r="P28" s="54">
        <f>SUMIFS('D5'!AN$11:AN$4860,'D5'!$B$11:$B$4860,'A4.1'!$D28,'D5'!$BS$11:$BS$4860,"taip")</f>
        <v>0</v>
      </c>
      <c r="Q28" s="54">
        <f>SUMIFS('D5'!AO$11:AO$4860,'D5'!$B$11:$B$4860,'A4.1'!$D28,'D5'!$BS$11:$BS$4860,"taip")</f>
        <v>0</v>
      </c>
      <c r="R28" s="54">
        <f>SUMIFS('D5'!AP$11:AP$4860,'D5'!$B$11:$B$4860,'A4.1'!$D28,'D5'!$BS$11:$BS$4860,"taip")</f>
        <v>0</v>
      </c>
      <c r="S28" s="54">
        <f>SUMIFS('D5'!AQ$11:AQ$4860,'D5'!$B$11:$B$4860,'A4.1'!$D28,'D5'!$BS$11:$BS$4860,"taip")</f>
        <v>0</v>
      </c>
      <c r="T28" s="54">
        <f>SUMIFS('D5'!AR$11:AR$4860,'D5'!$B$11:$B$4860,'A4.1'!$D28,'D5'!$BS$11:$BS$4860,"taip")</f>
        <v>0</v>
      </c>
      <c r="U28" s="54">
        <f>SUMIFS('D5'!AS$11:AS$4860,'D5'!$B$11:$B$4860,'A4.1'!$D28,'D5'!$BS$11:$BS$4860,"taip")</f>
        <v>0</v>
      </c>
      <c r="V28" s="54">
        <f>SUMIFS('D5'!AT30:AT4879,'D5'!$B$11:$B$4860,'A4.1'!$D28,'D5'!$BS$11:$BS$4860,"taip")</f>
        <v>0</v>
      </c>
      <c r="W28" s="54">
        <f>SUMIFS('D5'!AU30:AU4879,'D5'!$B$11:$B$4860,'A4.1'!$D28,'D5'!$BS$11:$BS$4860,"taip")</f>
        <v>0</v>
      </c>
      <c r="X28" s="54">
        <f>SUMIFS('D5'!AV30:AV4879,'D5'!$B$11:$B$4860,'A4.1'!$D28,'D5'!$BS$11:$BS$4860,"taip")</f>
        <v>0</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8" type="noConversion"/>
  <dataValidations count="1">
    <dataValidation allowBlank="1" showInputMessage="1" showErrorMessage="1" error="Sveikas skaičius nuo 0 iki 100. Bet tarpų." sqref="E9:N28" xr:uid="{00000000-0002-0000-0D00-000000000000}"/>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workbookViewId="0">
      <selection activeCell="R15" sqref="R15"/>
    </sheetView>
  </sheetViews>
  <sheetFormatPr defaultRowHeight="14.4" x14ac:dyDescent="0.3"/>
  <cols>
    <col min="1" max="1" width="16.6640625" customWidth="1"/>
    <col min="2" max="8" width="10.6640625" customWidth="1"/>
    <col min="16" max="16" width="12.6640625" bestFit="1" customWidth="1"/>
    <col min="17" max="22" width="12.33203125" customWidth="1"/>
  </cols>
  <sheetData>
    <row r="1" spans="1:22" ht="20.399999999999999" x14ac:dyDescent="0.3">
      <c r="A1" s="321" t="s">
        <v>673</v>
      </c>
      <c r="B1" s="147"/>
      <c r="C1" s="147"/>
      <c r="D1" s="147"/>
      <c r="E1" s="147"/>
      <c r="F1" s="147"/>
      <c r="G1" s="147"/>
      <c r="H1" s="147"/>
      <c r="I1" s="147"/>
      <c r="J1" s="147"/>
      <c r="K1" s="147"/>
      <c r="L1" s="147"/>
      <c r="M1" s="147"/>
      <c r="N1" s="147"/>
      <c r="O1" s="147"/>
      <c r="P1" s="147"/>
      <c r="Q1" s="147"/>
      <c r="R1" s="147"/>
      <c r="S1" s="147"/>
      <c r="T1" s="147"/>
      <c r="U1" s="147"/>
      <c r="V1" s="147"/>
    </row>
    <row r="2" spans="1:22" ht="20.399999999999999" x14ac:dyDescent="0.3">
      <c r="A2" s="47"/>
      <c r="B2" s="147"/>
      <c r="C2" s="147"/>
      <c r="D2" s="147"/>
      <c r="E2" s="147"/>
      <c r="F2" s="147"/>
      <c r="G2" s="147"/>
      <c r="H2" s="147"/>
      <c r="I2" s="147"/>
      <c r="J2" s="147"/>
      <c r="K2" s="147"/>
      <c r="L2" s="147"/>
      <c r="M2" s="147"/>
      <c r="N2" s="147"/>
      <c r="O2" s="147"/>
      <c r="P2" s="147"/>
      <c r="Q2" s="147"/>
      <c r="R2" s="147"/>
      <c r="S2" s="147"/>
      <c r="T2" s="147"/>
      <c r="U2" s="147"/>
      <c r="V2" s="147"/>
    </row>
    <row r="3" spans="1:22" s="370" customFormat="1" x14ac:dyDescent="0.3">
      <c r="A3" s="333" t="s">
        <v>613</v>
      </c>
      <c r="B3" s="332" t="s">
        <v>688</v>
      </c>
      <c r="C3" s="369"/>
      <c r="D3" s="369"/>
      <c r="E3" s="369"/>
      <c r="F3" s="369"/>
      <c r="G3" s="369"/>
      <c r="H3" s="369"/>
      <c r="I3" s="369"/>
      <c r="J3" s="369"/>
      <c r="K3" s="369"/>
      <c r="L3" s="369"/>
      <c r="M3" s="369"/>
      <c r="N3" s="369"/>
      <c r="O3" s="369"/>
      <c r="P3" s="369"/>
      <c r="Q3" s="369"/>
      <c r="R3" s="369"/>
      <c r="S3" s="369"/>
      <c r="T3" s="369"/>
      <c r="U3" s="369"/>
      <c r="V3" s="369"/>
    </row>
    <row r="4" spans="1:22" s="370" customFormat="1" x14ac:dyDescent="0.3">
      <c r="A4" s="333" t="s">
        <v>615</v>
      </c>
      <c r="B4" s="332" t="s">
        <v>689</v>
      </c>
      <c r="C4" s="331"/>
      <c r="D4" s="331"/>
      <c r="E4" s="331"/>
      <c r="F4" s="331"/>
      <c r="G4" s="331"/>
      <c r="H4" s="331"/>
      <c r="I4" s="369"/>
      <c r="J4" s="331"/>
      <c r="K4" s="331"/>
      <c r="L4" s="331"/>
      <c r="M4" s="331"/>
      <c r="N4" s="331"/>
      <c r="O4" s="331"/>
      <c r="P4" s="331"/>
      <c r="Q4" s="331"/>
      <c r="R4" s="331"/>
      <c r="S4" s="331"/>
      <c r="T4" s="331"/>
      <c r="U4" s="331"/>
      <c r="V4" s="331"/>
    </row>
    <row r="5" spans="1:22" s="370" customFormat="1" x14ac:dyDescent="0.3">
      <c r="A5" s="333"/>
      <c r="B5" s="331"/>
      <c r="C5" s="331"/>
      <c r="D5" s="331"/>
      <c r="E5" s="331"/>
      <c r="F5" s="331"/>
      <c r="G5" s="331"/>
      <c r="H5" s="331"/>
      <c r="I5" s="369"/>
      <c r="J5" s="331"/>
      <c r="K5" s="331"/>
      <c r="L5" s="331"/>
      <c r="M5" s="331"/>
      <c r="N5" s="331"/>
      <c r="O5" s="331"/>
      <c r="P5" s="331"/>
      <c r="Q5" s="331"/>
      <c r="R5" s="331"/>
      <c r="S5" s="331"/>
      <c r="T5" s="331"/>
      <c r="U5" s="331"/>
      <c r="V5" s="331"/>
    </row>
    <row r="6" spans="1:22" ht="22.8" x14ac:dyDescent="0.3">
      <c r="A6" s="259" t="s">
        <v>670</v>
      </c>
      <c r="B6" s="346" t="s">
        <v>458</v>
      </c>
      <c r="C6" s="346" t="s">
        <v>458</v>
      </c>
      <c r="D6" s="346" t="s">
        <v>458</v>
      </c>
      <c r="E6" s="346" t="s">
        <v>458</v>
      </c>
      <c r="F6" s="346" t="s">
        <v>458</v>
      </c>
      <c r="G6" s="346" t="s">
        <v>458</v>
      </c>
      <c r="H6" s="346" t="s">
        <v>458</v>
      </c>
      <c r="I6" s="259" t="s">
        <v>676</v>
      </c>
      <c r="J6" s="259" t="s">
        <v>676</v>
      </c>
      <c r="K6" s="259" t="s">
        <v>676</v>
      </c>
      <c r="L6" s="259" t="s">
        <v>676</v>
      </c>
      <c r="M6" s="259" t="s">
        <v>676</v>
      </c>
      <c r="N6" s="259" t="s">
        <v>676</v>
      </c>
      <c r="O6" s="259" t="s">
        <v>676</v>
      </c>
      <c r="P6" s="365" t="s">
        <v>666</v>
      </c>
      <c r="Q6" s="365" t="s">
        <v>666</v>
      </c>
      <c r="R6" s="365" t="s">
        <v>666</v>
      </c>
      <c r="S6" s="365" t="s">
        <v>666</v>
      </c>
      <c r="T6" s="365" t="s">
        <v>666</v>
      </c>
      <c r="U6" s="365" t="s">
        <v>666</v>
      </c>
      <c r="V6" s="365" t="s">
        <v>666</v>
      </c>
    </row>
    <row r="7" spans="1:22" ht="18" customHeight="1" x14ac:dyDescent="0.3">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5" t="s">
        <v>90</v>
      </c>
      <c r="Q7" s="365">
        <v>2024</v>
      </c>
      <c r="R7" s="365">
        <v>2025</v>
      </c>
      <c r="S7" s="365">
        <v>2026</v>
      </c>
      <c r="T7" s="365">
        <v>2027</v>
      </c>
      <c r="U7" s="365">
        <v>2028</v>
      </c>
      <c r="V7" s="365">
        <v>2029</v>
      </c>
    </row>
    <row r="8" spans="1:22" ht="45.6" x14ac:dyDescent="0.3">
      <c r="A8" s="124" t="s">
        <v>675</v>
      </c>
      <c r="B8" s="124" t="s">
        <v>675</v>
      </c>
      <c r="C8" s="124" t="s">
        <v>675</v>
      </c>
      <c r="D8" s="124" t="s">
        <v>675</v>
      </c>
      <c r="E8" s="124" t="s">
        <v>675</v>
      </c>
      <c r="F8" s="124" t="s">
        <v>675</v>
      </c>
      <c r="G8" s="124" t="s">
        <v>675</v>
      </c>
      <c r="H8" s="124" t="s">
        <v>675</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3">
      <c r="A9" s="344" t="s">
        <v>466</v>
      </c>
      <c r="B9" s="361">
        <f t="shared" ref="B9:B15" si="0">SUM(C9:H9)</f>
        <v>0</v>
      </c>
      <c r="C9" s="362">
        <f>'VPS3'!C8</f>
        <v>0</v>
      </c>
      <c r="D9" s="362">
        <f>'VPS3'!D8</f>
        <v>0</v>
      </c>
      <c r="E9" s="362">
        <f>'VPS3'!E8</f>
        <v>0</v>
      </c>
      <c r="F9" s="362">
        <f>'VPS3'!F8</f>
        <v>0</v>
      </c>
      <c r="G9" s="362">
        <f>'VPS3'!G8</f>
        <v>0</v>
      </c>
      <c r="H9" s="362">
        <f>'VPS3'!H8</f>
        <v>0</v>
      </c>
      <c r="I9" s="361">
        <f t="shared" ref="I9:I15" si="1">SUM(J9:O9)</f>
        <v>0</v>
      </c>
      <c r="J9" s="362">
        <f>SUMIFS('D5'!$AW$11:$AW$4860,'D5'!$BL$11:$BL$4860,J$7,'D5'!$BQ$11:$BQ$4860,"taip")</f>
        <v>0</v>
      </c>
      <c r="K9" s="362">
        <f>SUMIFS('D5'!$AW$11:$AW$4860,'D5'!$BL$11:$BL$4860,K$7,'D5'!$BQ$11:$BQ$4860,"taip")</f>
        <v>0</v>
      </c>
      <c r="L9" s="362">
        <f>SUMIFS('D5'!$AW$11:$AW$4860,'D5'!$BL$11:$BL$4860,L$7,'D5'!$BQ$11:$BQ$4860,"taip")</f>
        <v>0</v>
      </c>
      <c r="M9" s="362">
        <f>SUMIFS('D5'!$AW$11:$AW$4860,'D5'!$BL$11:$BL$4860,M$7,'D5'!$BQ$11:$BQ$4860,"taip")</f>
        <v>0</v>
      </c>
      <c r="N9" s="362">
        <f>SUMIFS('D5'!$AW$11:$AW$4860,'D5'!$BL$11:$BL$4860,N$7,'D5'!$BQ$11:$BQ$4860,"taip")</f>
        <v>0</v>
      </c>
      <c r="O9" s="362">
        <f>SUMIFS('D5'!$AW$11:$AW$4860,'D5'!$BL$11:$BL$4860,O$7,'D5'!$BQ$11:$BQ$4860,"taip")</f>
        <v>0</v>
      </c>
      <c r="P9" s="363">
        <f>IF(B9&gt;0,I9/B9*100,0)</f>
        <v>0</v>
      </c>
      <c r="Q9" s="364">
        <f>IF(C9&gt;0,J9/C9*100,0)</f>
        <v>0</v>
      </c>
      <c r="R9" s="364">
        <f t="shared" ref="R9:V9" si="2">IF(D9&gt;0,K9/D9*100,0)</f>
        <v>0</v>
      </c>
      <c r="S9" s="364">
        <f t="shared" si="2"/>
        <v>0</v>
      </c>
      <c r="T9" s="364">
        <f t="shared" si="2"/>
        <v>0</v>
      </c>
      <c r="U9" s="364">
        <f t="shared" si="2"/>
        <v>0</v>
      </c>
      <c r="V9" s="364">
        <f t="shared" si="2"/>
        <v>0</v>
      </c>
    </row>
    <row r="10" spans="1:22" ht="22.8" x14ac:dyDescent="0.3">
      <c r="A10" s="344" t="s">
        <v>467</v>
      </c>
      <c r="B10" s="361">
        <f t="shared" si="0"/>
        <v>0</v>
      </c>
      <c r="C10" s="362">
        <f>'VPS3'!C9</f>
        <v>0</v>
      </c>
      <c r="D10" s="362">
        <f>'VPS3'!D9</f>
        <v>0</v>
      </c>
      <c r="E10" s="362">
        <f>'VPS3'!E9</f>
        <v>0</v>
      </c>
      <c r="F10" s="362">
        <f>'VPS3'!F9</f>
        <v>0</v>
      </c>
      <c r="G10" s="362">
        <f>'VPS3'!G9</f>
        <v>0</v>
      </c>
      <c r="H10" s="362">
        <f>'VPS3'!H9</f>
        <v>0</v>
      </c>
      <c r="I10" s="361">
        <f t="shared" si="1"/>
        <v>0</v>
      </c>
      <c r="J10" s="362">
        <f>SUMIFS('D5'!$AX$11:$AX$4860,'D5'!$BL$11:$BL$4860,J$7,'D5'!$BQ$11:$BQ$4860,"taip")</f>
        <v>0</v>
      </c>
      <c r="K10" s="362">
        <f>SUMIFS('D5'!$AX$11:$AX$4860,'D5'!$BL$11:$BL$4860,K$7,'D5'!$BQ$11:$BQ$4860,"taip")</f>
        <v>0</v>
      </c>
      <c r="L10" s="362">
        <f>SUMIFS('D5'!$AX$11:$AX$4860,'D5'!$BL$11:$BL$4860,L$7,'D5'!$BQ$11:$BQ$4860,"taip")</f>
        <v>0</v>
      </c>
      <c r="M10" s="362">
        <f>SUMIFS('D5'!$AX$11:$AX$4860,'D5'!$BL$11:$BL$4860,M$7,'D5'!$BQ$11:$BQ$4860,"taip")</f>
        <v>0</v>
      </c>
      <c r="N10" s="362">
        <f>SUMIFS('D5'!$AX$11:$AX$4860,'D5'!$BL$11:$BL$4860,N$7,'D5'!$BQ$11:$BQ$4860,"taip")</f>
        <v>0</v>
      </c>
      <c r="O10" s="362">
        <f>SUMIFS('D5'!$AX$11:$AX$4860,'D5'!$BL$11:$BL$4860,O$7,'D5'!$BQ$11:$BQ$4860,"taip")</f>
        <v>0</v>
      </c>
      <c r="P10" s="363">
        <f t="shared" ref="P10:P15" si="3">IF(B10&gt;0,I10/B10*100,0)</f>
        <v>0</v>
      </c>
      <c r="Q10" s="364">
        <f t="shared" ref="Q10:Q15" si="4">IF(C10&gt;0,J10/C10*100,0)</f>
        <v>0</v>
      </c>
      <c r="R10" s="364">
        <f t="shared" ref="R10:R15" si="5">IF(D10&gt;0,K10/D10*100,0)</f>
        <v>0</v>
      </c>
      <c r="S10" s="364">
        <f t="shared" ref="S10:S15" si="6">IF(E10&gt;0,L10/E10*100,0)</f>
        <v>0</v>
      </c>
      <c r="T10" s="364">
        <f t="shared" ref="T10:T15" si="7">IF(F10&gt;0,M10/F10*100,0)</f>
        <v>0</v>
      </c>
      <c r="U10" s="364">
        <f t="shared" ref="U10:U15" si="8">IF(G10&gt;0,N10/G10*100,0)</f>
        <v>0</v>
      </c>
      <c r="V10" s="364">
        <f t="shared" ref="V10:V15" si="9">IF(H10&gt;0,O10/H10*100,0)</f>
        <v>0</v>
      </c>
    </row>
    <row r="11" spans="1:22" x14ac:dyDescent="0.3">
      <c r="A11" s="344" t="s">
        <v>86</v>
      </c>
      <c r="B11" s="361">
        <f t="shared" si="0"/>
        <v>16</v>
      </c>
      <c r="C11" s="362">
        <f>'VPS3'!C10</f>
        <v>0</v>
      </c>
      <c r="D11" s="362">
        <f>'VPS3'!D10</f>
        <v>0</v>
      </c>
      <c r="E11" s="362">
        <f>'VPS3'!E10</f>
        <v>4</v>
      </c>
      <c r="F11" s="362">
        <f>'VPS3'!F10</f>
        <v>2</v>
      </c>
      <c r="G11" s="362">
        <f>'VPS3'!G10</f>
        <v>3</v>
      </c>
      <c r="H11" s="362">
        <f>'VPS3'!H10</f>
        <v>7</v>
      </c>
      <c r="I11" s="361">
        <f t="shared" si="1"/>
        <v>0</v>
      </c>
      <c r="J11" s="362">
        <f>SUMIFS('D5'!$AY$11:$AY$4860,'D5'!$BM$11:$BM$4860,J$7,'D5'!$BR$11:$BR$4860,"taip")</f>
        <v>0</v>
      </c>
      <c r="K11" s="362">
        <f>SUMIFS('D5'!$AY$11:$AY$4860,'D5'!$BM$11:$BM$4860,K$7,'D5'!$BR$11:$BR$4860,"taip")</f>
        <v>0</v>
      </c>
      <c r="L11" s="362">
        <f>SUMIFS('D5'!$AY$11:$AY$4860,'D5'!$BM$11:$BM$4860,L$7,'D5'!$BR$11:$BR$4860,"taip")</f>
        <v>0</v>
      </c>
      <c r="M11" s="362">
        <f>SUMIFS('D5'!$AY$11:$AY$4860,'D5'!$BM$11:$BM$4860,M$7,'D5'!$BR$11:$BR$4860,"taip")</f>
        <v>0</v>
      </c>
      <c r="N11" s="362">
        <f>SUMIFS('D5'!$AY$11:$AY$4860,'D5'!$BM$11:$BM$4860,N$7,'D5'!$BR$11:$BR$4860,"taip")</f>
        <v>0</v>
      </c>
      <c r="O11" s="362">
        <f>SUMIFS('D5'!$AY$11:$AY$4860,'D5'!$BM$11:$BM$4860,O$7,'D5'!$BR$11:$BR$4860,"taip")</f>
        <v>0</v>
      </c>
      <c r="P11" s="363">
        <f t="shared" si="3"/>
        <v>0</v>
      </c>
      <c r="Q11" s="364">
        <f t="shared" si="4"/>
        <v>0</v>
      </c>
      <c r="R11" s="364">
        <f t="shared" si="5"/>
        <v>0</v>
      </c>
      <c r="S11" s="364">
        <f t="shared" si="6"/>
        <v>0</v>
      </c>
      <c r="T11" s="364">
        <f t="shared" si="7"/>
        <v>0</v>
      </c>
      <c r="U11" s="364">
        <f t="shared" si="8"/>
        <v>0</v>
      </c>
      <c r="V11" s="364">
        <f t="shared" si="9"/>
        <v>0</v>
      </c>
    </row>
    <row r="12" spans="1:22" ht="22.8" x14ac:dyDescent="0.3">
      <c r="A12" s="344" t="s">
        <v>468</v>
      </c>
      <c r="B12" s="361">
        <f t="shared" si="0"/>
        <v>16</v>
      </c>
      <c r="C12" s="362">
        <f>'VPS3'!C11</f>
        <v>0</v>
      </c>
      <c r="D12" s="362">
        <f>'VPS3'!D11</f>
        <v>0</v>
      </c>
      <c r="E12" s="362">
        <f>'VPS3'!E11</f>
        <v>4</v>
      </c>
      <c r="F12" s="362">
        <f>'VPS3'!F11</f>
        <v>2</v>
      </c>
      <c r="G12" s="362">
        <f>'VPS3'!G11</f>
        <v>3</v>
      </c>
      <c r="H12" s="362">
        <f>'VPS3'!H11</f>
        <v>7</v>
      </c>
      <c r="I12" s="361">
        <f t="shared" si="1"/>
        <v>0</v>
      </c>
      <c r="J12" s="362">
        <f>SUMIFS('D5'!$AZ$11:$AZ$4860,'D5'!$BL$11:$BL$4860,J$7,'D5'!$BQ$11:$BQ$4860,"taip")</f>
        <v>0</v>
      </c>
      <c r="K12" s="362">
        <f>SUMIFS('D5'!$AZ$11:$AZ$4860,'D5'!$BL$11:$BL$4860,K$7,'D5'!$BQ$11:$BQ$4860,"taip")</f>
        <v>0</v>
      </c>
      <c r="L12" s="362">
        <f>SUMIFS('D5'!$AZ$11:$AZ$4860,'D5'!$BL$11:$BL$4860,L$7,'D5'!$BQ$11:$BQ$4860,"taip")</f>
        <v>0</v>
      </c>
      <c r="M12" s="362">
        <f>SUMIFS('D5'!$AZ$11:$AZ$4860,'D5'!$BL$11:$BL$4860,M$7,'D5'!$BQ$11:$BQ$4860,"taip")</f>
        <v>0</v>
      </c>
      <c r="N12" s="362">
        <f>SUMIFS('D5'!$AZ$11:$AZ$4860,'D5'!$BL$11:$BL$4860,N$7,'D5'!$BQ$11:$BQ$4860,"taip")</f>
        <v>0</v>
      </c>
      <c r="O12" s="362">
        <f>SUMIFS('D5'!$AZ$11:$AZ$4860,'D5'!$BL$11:$BL$4860,O$7,'D5'!$BQ$11:$BQ$4860,"taip")</f>
        <v>0</v>
      </c>
      <c r="P12" s="363">
        <f t="shared" si="3"/>
        <v>0</v>
      </c>
      <c r="Q12" s="364">
        <f t="shared" si="4"/>
        <v>0</v>
      </c>
      <c r="R12" s="364">
        <f t="shared" si="5"/>
        <v>0</v>
      </c>
      <c r="S12" s="364">
        <f t="shared" si="6"/>
        <v>0</v>
      </c>
      <c r="T12" s="364">
        <f t="shared" si="7"/>
        <v>0</v>
      </c>
      <c r="U12" s="364">
        <f t="shared" si="8"/>
        <v>0</v>
      </c>
      <c r="V12" s="364">
        <f t="shared" si="9"/>
        <v>0</v>
      </c>
    </row>
    <row r="13" spans="1:22" x14ac:dyDescent="0.3">
      <c r="A13" s="344" t="s">
        <v>469</v>
      </c>
      <c r="B13" s="361">
        <f t="shared" si="0"/>
        <v>0</v>
      </c>
      <c r="C13" s="362">
        <f>'VPS3'!C12</f>
        <v>0</v>
      </c>
      <c r="D13" s="362">
        <f>'VPS3'!D12</f>
        <v>0</v>
      </c>
      <c r="E13" s="362">
        <f>'VPS3'!E12</f>
        <v>0</v>
      </c>
      <c r="F13" s="362">
        <f>'VPS3'!F12</f>
        <v>0</v>
      </c>
      <c r="G13" s="362">
        <f>'VPS3'!G12</f>
        <v>0</v>
      </c>
      <c r="H13" s="362">
        <f>'VPS3'!H12</f>
        <v>0</v>
      </c>
      <c r="I13" s="361">
        <f t="shared" si="1"/>
        <v>0</v>
      </c>
      <c r="J13" s="362">
        <f>SUMIFS('D5'!$BA$11:$BA$4860,'D5'!$BL$11:$BL$4860,J$7,'D5'!$BQ$11:$BQ$4860,"taip")</f>
        <v>0</v>
      </c>
      <c r="K13" s="362">
        <f>SUMIFS('D5'!$BA$11:$BA$4860,'D5'!$BL$11:$BL$4860,K$7,'D5'!$BQ$11:$BQ$4860,"taip")</f>
        <v>0</v>
      </c>
      <c r="L13" s="362">
        <f>SUMIFS('D5'!$BA$11:$BA$4860,'D5'!$BL$11:$BL$4860,L$7,'D5'!$BQ$11:$BQ$4860,"taip")</f>
        <v>0</v>
      </c>
      <c r="M13" s="362">
        <f>SUMIFS('D5'!$BA$11:$BA$4860,'D5'!$BL$11:$BL$4860,M$7,'D5'!$BQ$11:$BQ$4860,"taip")</f>
        <v>0</v>
      </c>
      <c r="N13" s="362">
        <f>SUMIFS('D5'!$BA$11:$BA$4860,'D5'!$BL$11:$BL$4860,N$7,'D5'!$BQ$11:$BQ$4860,"taip")</f>
        <v>0</v>
      </c>
      <c r="O13" s="362">
        <f>SUMIFS('D5'!$BA$11:$BA$4860,'D5'!$BL$11:$BL$4860,O$7,'D5'!$BQ$11:$BQ$4860,"taip")</f>
        <v>0</v>
      </c>
      <c r="P13" s="363">
        <f t="shared" si="3"/>
        <v>0</v>
      </c>
      <c r="Q13" s="364">
        <f t="shared" si="4"/>
        <v>0</v>
      </c>
      <c r="R13" s="364">
        <f t="shared" si="5"/>
        <v>0</v>
      </c>
      <c r="S13" s="364">
        <f t="shared" si="6"/>
        <v>0</v>
      </c>
      <c r="T13" s="364">
        <f t="shared" si="7"/>
        <v>0</v>
      </c>
      <c r="U13" s="364">
        <f t="shared" si="8"/>
        <v>0</v>
      </c>
      <c r="V13" s="364">
        <f t="shared" si="9"/>
        <v>0</v>
      </c>
    </row>
    <row r="14" spans="1:22" x14ac:dyDescent="0.3">
      <c r="A14" s="344" t="s">
        <v>87</v>
      </c>
      <c r="B14" s="361">
        <f t="shared" si="0"/>
        <v>1064</v>
      </c>
      <c r="C14" s="362">
        <f>'VPS3'!C13</f>
        <v>0</v>
      </c>
      <c r="D14" s="362">
        <f>'VPS3'!D13</f>
        <v>0</v>
      </c>
      <c r="E14" s="362">
        <f>'VPS3'!E13</f>
        <v>226</v>
      </c>
      <c r="F14" s="362">
        <f>'VPS3'!F13</f>
        <v>230</v>
      </c>
      <c r="G14" s="362">
        <f>'VPS3'!G13</f>
        <v>226</v>
      </c>
      <c r="H14" s="362">
        <f>'VPS3'!H13</f>
        <v>382</v>
      </c>
      <c r="I14" s="361">
        <f t="shared" si="1"/>
        <v>0</v>
      </c>
      <c r="J14" s="362">
        <f>SUMIFS('D5'!$BB$11:$BB$4860,'D5'!$BL$11:$BL$4860,J$7,'D5'!$BQ$11:$BQ$4860,"taip")</f>
        <v>0</v>
      </c>
      <c r="K14" s="362">
        <f>SUMIFS('D5'!$BB$11:$BB$4860,'D5'!$BL$11:$BL$4860,K$7,'D5'!$BQ$11:$BQ$4860,"taip")</f>
        <v>0</v>
      </c>
      <c r="L14" s="362">
        <f>SUMIFS('D5'!$BB$11:$BB$4860,'D5'!$BL$11:$BL$4860,L$7,'D5'!$BQ$11:$BQ$4860,"taip")</f>
        <v>0</v>
      </c>
      <c r="M14" s="362">
        <f>SUMIFS('D5'!$BB$11:$BB$4860,'D5'!$BL$11:$BL$4860,M$7,'D5'!$BQ$11:$BQ$4860,"taip")</f>
        <v>0</v>
      </c>
      <c r="N14" s="362">
        <f>SUMIFS('D5'!$BB$11:$BB$4860,'D5'!$BL$11:$BL$4860,N$7,'D5'!$BQ$11:$BQ$4860,"taip")</f>
        <v>0</v>
      </c>
      <c r="O14" s="362">
        <f>SUMIFS('D5'!$BB$11:$BB$4860,'D5'!$BL$11:$BL$4860,O$7,'D5'!$BQ$11:$BQ$4860,"taip")</f>
        <v>0</v>
      </c>
      <c r="P14" s="363">
        <f t="shared" si="3"/>
        <v>0</v>
      </c>
      <c r="Q14" s="364">
        <f t="shared" si="4"/>
        <v>0</v>
      </c>
      <c r="R14" s="364">
        <f t="shared" si="5"/>
        <v>0</v>
      </c>
      <c r="S14" s="364">
        <f t="shared" si="6"/>
        <v>0</v>
      </c>
      <c r="T14" s="364">
        <f t="shared" si="7"/>
        <v>0</v>
      </c>
      <c r="U14" s="364">
        <f t="shared" si="8"/>
        <v>0</v>
      </c>
      <c r="V14" s="364">
        <f t="shared" si="9"/>
        <v>0</v>
      </c>
    </row>
    <row r="15" spans="1:22" x14ac:dyDescent="0.3">
      <c r="A15" s="344" t="s">
        <v>470</v>
      </c>
      <c r="B15" s="361">
        <f t="shared" si="0"/>
        <v>120</v>
      </c>
      <c r="C15" s="362">
        <f>'VPS3'!C14</f>
        <v>0</v>
      </c>
      <c r="D15" s="362">
        <f>'VPS3'!D14</f>
        <v>20</v>
      </c>
      <c r="E15" s="362">
        <f>'VPS3'!E14</f>
        <v>30</v>
      </c>
      <c r="F15" s="362">
        <f>'VPS3'!F14</f>
        <v>20</v>
      </c>
      <c r="G15" s="362">
        <f>'VPS3'!G14</f>
        <v>20</v>
      </c>
      <c r="H15" s="362">
        <f>'VPS3'!H14</f>
        <v>30</v>
      </c>
      <c r="I15" s="361">
        <f t="shared" si="1"/>
        <v>297</v>
      </c>
      <c r="J15" s="362">
        <f>SUMIFS('D5'!$BC$11:$BC$4860,'D5'!$BL$11:$BL$4860,J$7,'D5'!$BQ$11:$BQ$4860,"taip")</f>
        <v>0</v>
      </c>
      <c r="K15" s="362">
        <f>SUMIFS('D5'!$BC$11:$BC$4860,'D5'!$BL$11:$BL$4860,K$7,'D5'!$BQ$11:$BQ$4860,"taip")</f>
        <v>297</v>
      </c>
      <c r="L15" s="362">
        <f>SUMIFS('D5'!$BC$11:$BC$4860,'D5'!$BL$11:$BL$4860,L$7,'D5'!$BQ$11:$BQ$4860,"taip")</f>
        <v>0</v>
      </c>
      <c r="M15" s="362">
        <f>SUMIFS('D5'!$BC$11:$BC$4860,'D5'!$BL$11:$BL$4860,M$7,'D5'!$BQ$11:$BQ$4860,"taip")</f>
        <v>0</v>
      </c>
      <c r="N15" s="362">
        <f>SUMIFS('D5'!$BC$11:$BC$4860,'D5'!$BL$11:$BL$4860,N$7,'D5'!$BQ$11:$BQ$4860,"taip")</f>
        <v>0</v>
      </c>
      <c r="O15" s="362">
        <f>SUMIFS('D5'!$BC$11:$BC$4860,'D5'!$BL$11:$BL$4860,O$7,'D5'!$BQ$11:$BQ$4860,"taip")</f>
        <v>0</v>
      </c>
      <c r="P15" s="363">
        <f t="shared" si="3"/>
        <v>247.5</v>
      </c>
      <c r="Q15" s="364">
        <f t="shared" si="4"/>
        <v>0</v>
      </c>
      <c r="R15" s="364">
        <f t="shared" si="5"/>
        <v>1485</v>
      </c>
      <c r="S15" s="364">
        <f t="shared" si="6"/>
        <v>0</v>
      </c>
      <c r="T15" s="364">
        <f t="shared" si="7"/>
        <v>0</v>
      </c>
      <c r="U15" s="364">
        <f t="shared" si="8"/>
        <v>0</v>
      </c>
      <c r="V15" s="364">
        <f t="shared" si="9"/>
        <v>0</v>
      </c>
    </row>
    <row r="18" spans="1:16" x14ac:dyDescent="0.3">
      <c r="A18" s="278" t="s">
        <v>523</v>
      </c>
      <c r="B18" s="424" t="s">
        <v>677</v>
      </c>
      <c r="C18" s="424"/>
      <c r="D18" s="424"/>
      <c r="E18" s="424"/>
      <c r="F18" s="424"/>
      <c r="G18" s="424"/>
      <c r="H18" s="424"/>
      <c r="I18" s="424"/>
      <c r="J18" s="424"/>
      <c r="K18" s="424"/>
      <c r="L18" s="424"/>
      <c r="M18" s="424"/>
      <c r="N18" s="424"/>
      <c r="O18" s="424"/>
      <c r="P18" s="424"/>
    </row>
    <row r="19" spans="1:16" ht="57" customHeight="1" x14ac:dyDescent="0.3">
      <c r="A19" s="288">
        <v>2024</v>
      </c>
      <c r="B19" s="423"/>
      <c r="C19" s="423"/>
      <c r="D19" s="423"/>
      <c r="E19" s="423"/>
      <c r="F19" s="423"/>
      <c r="G19" s="423"/>
      <c r="H19" s="423"/>
      <c r="I19" s="423"/>
      <c r="J19" s="423"/>
      <c r="K19" s="423"/>
      <c r="L19" s="423"/>
      <c r="M19" s="423"/>
      <c r="N19" s="423"/>
      <c r="O19" s="423"/>
      <c r="P19" s="423"/>
    </row>
    <row r="20" spans="1:16" ht="52.2" customHeight="1" x14ac:dyDescent="0.3">
      <c r="A20" s="288">
        <v>2025</v>
      </c>
      <c r="B20" s="423" t="s">
        <v>804</v>
      </c>
      <c r="C20" s="423"/>
      <c r="D20" s="423"/>
      <c r="E20" s="423"/>
      <c r="F20" s="423"/>
      <c r="G20" s="423"/>
      <c r="H20" s="423"/>
      <c r="I20" s="423"/>
      <c r="J20" s="423"/>
      <c r="K20" s="423"/>
      <c r="L20" s="423"/>
      <c r="M20" s="423"/>
      <c r="N20" s="423"/>
      <c r="O20" s="423"/>
      <c r="P20" s="423"/>
    </row>
    <row r="21" spans="1:16" ht="55.2" customHeight="1" x14ac:dyDescent="0.3">
      <c r="A21" s="288">
        <v>2026</v>
      </c>
      <c r="B21" s="423"/>
      <c r="C21" s="423"/>
      <c r="D21" s="423"/>
      <c r="E21" s="423"/>
      <c r="F21" s="423"/>
      <c r="G21" s="423"/>
      <c r="H21" s="423"/>
      <c r="I21" s="423"/>
      <c r="J21" s="423"/>
      <c r="K21" s="423"/>
      <c r="L21" s="423"/>
      <c r="M21" s="423"/>
      <c r="N21" s="423"/>
      <c r="O21" s="423"/>
      <c r="P21" s="423"/>
    </row>
    <row r="22" spans="1:16" ht="60.6" customHeight="1" x14ac:dyDescent="0.3">
      <c r="A22" s="288">
        <v>2027</v>
      </c>
      <c r="B22" s="423"/>
      <c r="C22" s="423"/>
      <c r="D22" s="423"/>
      <c r="E22" s="423"/>
      <c r="F22" s="423"/>
      <c r="G22" s="423"/>
      <c r="H22" s="423"/>
      <c r="I22" s="423"/>
      <c r="J22" s="423"/>
      <c r="K22" s="423"/>
      <c r="L22" s="423"/>
      <c r="M22" s="423"/>
      <c r="N22" s="423"/>
      <c r="O22" s="423"/>
      <c r="P22" s="423"/>
    </row>
    <row r="23" spans="1:16" ht="62.4" customHeight="1" x14ac:dyDescent="0.3">
      <c r="A23" s="288">
        <v>2028</v>
      </c>
      <c r="B23" s="423"/>
      <c r="C23" s="423"/>
      <c r="D23" s="423"/>
      <c r="E23" s="423"/>
      <c r="F23" s="423"/>
      <c r="G23" s="423"/>
      <c r="H23" s="423"/>
      <c r="I23" s="423"/>
      <c r="J23" s="423"/>
      <c r="K23" s="423"/>
      <c r="L23" s="423"/>
      <c r="M23" s="423"/>
      <c r="N23" s="423"/>
      <c r="O23" s="423"/>
      <c r="P23" s="423"/>
    </row>
    <row r="24" spans="1:16" ht="63" customHeight="1" x14ac:dyDescent="0.3">
      <c r="A24" s="288">
        <v>2029</v>
      </c>
      <c r="B24" s="423"/>
      <c r="C24" s="423"/>
      <c r="D24" s="423"/>
      <c r="E24" s="423"/>
      <c r="F24" s="423"/>
      <c r="G24" s="423"/>
      <c r="H24" s="423"/>
      <c r="I24" s="423"/>
      <c r="J24" s="423"/>
      <c r="K24" s="423"/>
      <c r="L24" s="423"/>
      <c r="M24" s="423"/>
      <c r="N24" s="423"/>
      <c r="O24" s="423"/>
      <c r="P24" s="423"/>
    </row>
  </sheetData>
  <mergeCells count="7">
    <mergeCell ref="B23:P23"/>
    <mergeCell ref="B24:P24"/>
    <mergeCell ref="B18:P18"/>
    <mergeCell ref="B19:P19"/>
    <mergeCell ref="B20:P20"/>
    <mergeCell ref="B21:P21"/>
    <mergeCell ref="B22:P22"/>
  </mergeCells>
  <phoneticPr fontId="18"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topLeftCell="G1" workbookViewId="0">
      <selection activeCell="A2" sqref="A2:B3"/>
    </sheetView>
  </sheetViews>
  <sheetFormatPr defaultRowHeight="14.4" x14ac:dyDescent="0.3"/>
  <cols>
    <col min="1" max="1" width="14.44140625" customWidth="1"/>
    <col min="2" max="2" width="11.6640625" customWidth="1"/>
    <col min="3" max="3" width="50.33203125" customWidth="1"/>
    <col min="4" max="4" width="24.6640625" customWidth="1"/>
    <col min="5" max="5" width="16.33203125" customWidth="1"/>
  </cols>
  <sheetData>
    <row r="1" spans="1:29" ht="20.399999999999999" x14ac:dyDescent="0.3">
      <c r="A1" s="321"/>
      <c r="B1" s="321"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 customHeight="1" x14ac:dyDescent="0.3">
      <c r="A2" s="333" t="s">
        <v>613</v>
      </c>
      <c r="B2" s="331"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3">
      <c r="A3" s="333" t="s">
        <v>615</v>
      </c>
      <c r="B3" s="331"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3">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3">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5.6" x14ac:dyDescent="0.3">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3">
      <c r="A7" s="255" t="s">
        <v>90</v>
      </c>
      <c r="B7" s="253"/>
      <c r="C7" s="254"/>
      <c r="D7" s="253"/>
      <c r="E7" s="258">
        <f>SUM(E8:E27)</f>
        <v>26</v>
      </c>
      <c r="F7" s="258">
        <f>SUM(F8:F27)</f>
        <v>0</v>
      </c>
      <c r="G7" s="258">
        <f t="shared" ref="G7:Q7" si="0">SUM(G8:G27)</f>
        <v>6</v>
      </c>
      <c r="H7" s="258">
        <f t="shared" si="0"/>
        <v>0</v>
      </c>
      <c r="I7" s="258">
        <f t="shared" si="0"/>
        <v>0</v>
      </c>
      <c r="J7" s="258">
        <f t="shared" si="0"/>
        <v>0</v>
      </c>
      <c r="K7" s="258">
        <f t="shared" si="0"/>
        <v>1</v>
      </c>
      <c r="L7" s="258">
        <f t="shared" si="0"/>
        <v>5</v>
      </c>
      <c r="M7" s="258">
        <f t="shared" si="0"/>
        <v>3</v>
      </c>
      <c r="N7" s="258">
        <f t="shared" si="0"/>
        <v>3</v>
      </c>
      <c r="O7" s="258">
        <f t="shared" si="0"/>
        <v>1</v>
      </c>
      <c r="P7" s="258">
        <f t="shared" si="0"/>
        <v>3</v>
      </c>
      <c r="Q7" s="258">
        <f t="shared" si="0"/>
        <v>3</v>
      </c>
      <c r="R7" s="258">
        <f>SUM(R8:R27)</f>
        <v>0</v>
      </c>
      <c r="S7" s="258">
        <f t="shared" ref="S7" si="1">SUM(S8:S27)</f>
        <v>216300</v>
      </c>
      <c r="T7" s="258">
        <f t="shared" ref="T7" si="2">SUM(T8:T27)</f>
        <v>0</v>
      </c>
      <c r="U7" s="258">
        <f t="shared" ref="U7" si="3">SUM(U8:U27)</f>
        <v>0</v>
      </c>
      <c r="V7" s="258">
        <f t="shared" ref="V7" si="4">SUM(V8:V27)</f>
        <v>0</v>
      </c>
      <c r="W7" s="258">
        <f t="shared" ref="W7" si="5">SUM(W8:W27)</f>
        <v>65000</v>
      </c>
      <c r="X7" s="258">
        <f t="shared" ref="X7" si="6">SUM(X8:X27)</f>
        <v>191147</v>
      </c>
      <c r="Y7" s="258">
        <f t="shared" ref="Y7" si="7">SUM(Y8:Y27)</f>
        <v>143133</v>
      </c>
      <c r="Z7" s="258">
        <f t="shared" ref="Z7" si="8">SUM(Z8:Z27)</f>
        <v>143133</v>
      </c>
      <c r="AA7" s="258">
        <f t="shared" ref="AA7" si="9">SUM(AA8:AA27)</f>
        <v>0</v>
      </c>
      <c r="AB7" s="258">
        <f t="shared" ref="AB7" si="10">SUM(AB8:AB27)</f>
        <v>143133</v>
      </c>
      <c r="AC7" s="258">
        <f t="shared" ref="AC7" si="11">SUM(AC8:AC27)</f>
        <v>73167</v>
      </c>
    </row>
    <row r="8" spans="1:29" x14ac:dyDescent="0.3">
      <c r="A8" s="13" t="s">
        <v>12</v>
      </c>
      <c r="B8" s="197" t="str">
        <f>'VPS1'!C10</f>
        <v>MARI</v>
      </c>
      <c r="C8" s="257" t="str">
        <f>'VPS1'!D10</f>
        <v>Bendruomeniškumo skatinimas</v>
      </c>
      <c r="D8" s="54" t="str">
        <f>'VPS1'!J10</f>
        <v>MARI-LEADER-20VVG-09-01</v>
      </c>
      <c r="E8" s="199">
        <f>'VPS1'!F10</f>
        <v>10</v>
      </c>
      <c r="F8" s="256">
        <f>COUNTIFS('D5'!$B$11:$B$4860,'A5'!$D8,'D5'!R$11:R$4860,"taip")</f>
        <v>0</v>
      </c>
      <c r="G8" s="256">
        <f>COUNTIFS('D5'!$B$11:$B$4860,'A5'!$D8,'D5'!S$11:S$4860,"taip")</f>
        <v>3</v>
      </c>
      <c r="H8" s="256">
        <f>COUNTIFS('D5'!$B$11:$B$4860,'A5'!$D8,'D5'!T$11:T$4860,"taip")</f>
        <v>0</v>
      </c>
      <c r="I8" s="256">
        <f>COUNTIFS('D5'!$B$11:$B$4860,'A5'!$D8,'D5'!U$11:U$4860,"taip")</f>
        <v>0</v>
      </c>
      <c r="J8" s="256">
        <f>COUNTIFS('D5'!$B$11:$B$4860,'A5'!$D8,'D5'!V$11:V$4860,"taip")</f>
        <v>0</v>
      </c>
      <c r="K8" s="256">
        <f>COUNTIFS('D5'!$B$11:$B$4860,'A5'!$D8,'D5'!W$11:W$4860,"taip")</f>
        <v>0</v>
      </c>
      <c r="L8" s="256">
        <f>COUNTIFS('D5'!$B$11:$B$4860,'A5'!$D8,'D5'!X$11:X$4860,"taip")</f>
        <v>2</v>
      </c>
      <c r="M8" s="256">
        <f>COUNTIFS('D5'!$B$11:$B$4860,'A5'!$D8,'D5'!Y$11:Y$4860,"taip")</f>
        <v>0</v>
      </c>
      <c r="N8" s="256">
        <f>COUNTIFS('D5'!$B$11:$B$4860,'A5'!$D8,'D5'!Z$11:Z$4860,"taip")</f>
        <v>0</v>
      </c>
      <c r="O8" s="256">
        <f>COUNTIFS('D5'!$B$11:$B$4860,'A5'!$D8,'D5'!AA$11:AA$4860,"taip")</f>
        <v>1</v>
      </c>
      <c r="P8" s="256">
        <f>COUNTIFS('D5'!$B$11:$B$4860,'A5'!$D8,'D5'!AB$11:AB$4860,"taip")</f>
        <v>0</v>
      </c>
      <c r="Q8" s="256">
        <f>COUNTIFS('D5'!$B$11:$B$4860,'A5'!$D8,'D5'!AC$11:AC$4860,"taip")</f>
        <v>3</v>
      </c>
      <c r="R8" s="256">
        <f>SUMIFS('D5'!$AG$11:$AG$4860,'D5'!$B$11:$B$4860,'A5'!$D8,'D5'!R$11:R$4860,"taip")</f>
        <v>0</v>
      </c>
      <c r="S8" s="256">
        <f>SUMIFS('D5'!$AG$11:$AG$4860,'D5'!$B$11:$B$4860,'A5'!$D8,'D5'!S$11:S$4860,"taip")</f>
        <v>73167</v>
      </c>
      <c r="T8" s="256">
        <f>SUMIFS('D5'!$AG$11:$AG$4860,'D5'!$B$11:$B$4860,'A5'!$D8,'D5'!T$11:T$4860,"taip")</f>
        <v>0</v>
      </c>
      <c r="U8" s="256">
        <f>SUMIFS('D5'!$AG$11:$AG$4860,'D5'!$B$11:$B$4860,'A5'!$D8,'D5'!U$11:U$4860,"taip")</f>
        <v>0</v>
      </c>
      <c r="V8" s="256">
        <f>SUMIFS('D5'!$AG$11:$AG$4860,'D5'!$B$11:$B$4860,'A5'!$D8,'D5'!V$11:V$4860,"taip")</f>
        <v>0</v>
      </c>
      <c r="W8" s="256">
        <f>SUMIFS('D5'!$AG$11:$AG$4860,'D5'!$B$11:$B$4860,'A5'!$D8,'D5'!W$11:W$4860,"taip")</f>
        <v>0</v>
      </c>
      <c r="X8" s="256">
        <f>SUMIFS('D5'!$AG$11:$AG$4860,'D5'!$B$11:$B$4860,'A5'!$D8,'D5'!X$11:X$4860,"taip")</f>
        <v>48014</v>
      </c>
      <c r="Y8" s="256">
        <f>SUMIFS('D5'!$AG$11:$AG$4860,'D5'!$B$11:$B$4860,'A5'!$D8,'D5'!Y$11:Y$4860,"taip")</f>
        <v>0</v>
      </c>
      <c r="Z8" s="256">
        <f>SUMIFS('D5'!$AG$11:$AG$4860,'D5'!$B$11:$B$4860,'A5'!$D8,'D5'!Z$11:Z$4860,"taip")</f>
        <v>0</v>
      </c>
      <c r="AA8" s="256">
        <f>SUMIFS('D5'!$AG$11:$AG$4860,'D5'!$B$11:$B$4860,'A5'!$D8,'D5'!AA$11:AA$4860,"taip")</f>
        <v>0</v>
      </c>
      <c r="AB8" s="256">
        <f>SUMIFS('D5'!$AG$11:$AG$4860,'D5'!$B$11:$B$4860,'A5'!$D8,'D5'!AB$11:AB$4860,"taip")</f>
        <v>0</v>
      </c>
      <c r="AC8" s="256">
        <f>SUMIFS('D5'!$AG$11:$AG$4860,'D5'!$B$11:$B$4860,'A5'!$D8,'D5'!AC$11:AC$4860,"taip")</f>
        <v>73167</v>
      </c>
    </row>
    <row r="9" spans="1:29" x14ac:dyDescent="0.3">
      <c r="A9" s="13" t="s">
        <v>16</v>
      </c>
      <c r="B9" s="197" t="str">
        <f>'VPS1'!C11</f>
        <v>MARI</v>
      </c>
      <c r="C9" s="257" t="str">
        <f>'VPS1'!D11</f>
        <v>Ne žemės ūkio verslo kūrimas ir plėtra</v>
      </c>
      <c r="D9" s="54" t="str">
        <f>'VPS1'!J11</f>
        <v>MARI-LEADER-20VVG-03-02</v>
      </c>
      <c r="E9" s="199">
        <f>'VPS1'!F11</f>
        <v>10</v>
      </c>
      <c r="F9" s="256">
        <f>COUNTIFS('D5'!$B$11:$B$4860,'A5'!$D9,'D5'!R$11:R$4860,"taip")</f>
        <v>0</v>
      </c>
      <c r="G9" s="256">
        <f>COUNTIFS('D5'!$B$11:$B$4860,'A5'!$D9,'D5'!S$11:S$4860,"taip")</f>
        <v>3</v>
      </c>
      <c r="H9" s="256">
        <f>COUNTIFS('D5'!$B$11:$B$4860,'A5'!$D9,'D5'!T$11:T$4860,"taip")</f>
        <v>0</v>
      </c>
      <c r="I9" s="256">
        <f>COUNTIFS('D5'!$B$11:$B$4860,'A5'!$D9,'D5'!U$11:U$4860,"taip")</f>
        <v>0</v>
      </c>
      <c r="J9" s="256">
        <f>COUNTIFS('D5'!$B$11:$B$4860,'A5'!$D9,'D5'!V$11:V$4860,"taip")</f>
        <v>0</v>
      </c>
      <c r="K9" s="256">
        <f>COUNTIFS('D5'!$B$11:$B$4860,'A5'!$D9,'D5'!W$11:W$4860,"taip")</f>
        <v>1</v>
      </c>
      <c r="L9" s="256">
        <f>COUNTIFS('D5'!$B$11:$B$4860,'A5'!$D9,'D5'!X$11:X$4860,"taip")</f>
        <v>3</v>
      </c>
      <c r="M9" s="256">
        <f>COUNTIFS('D5'!$B$11:$B$4860,'A5'!$D9,'D5'!Y$11:Y$4860,"taip")</f>
        <v>3</v>
      </c>
      <c r="N9" s="256">
        <f>COUNTIFS('D5'!$B$11:$B$4860,'A5'!$D9,'D5'!Z$11:Z$4860,"taip")</f>
        <v>3</v>
      </c>
      <c r="O9" s="256">
        <f>COUNTIFS('D5'!$B$11:$B$4860,'A5'!$D9,'D5'!AA$11:AA$4860,"taip")</f>
        <v>0</v>
      </c>
      <c r="P9" s="256">
        <f>COUNTIFS('D5'!$B$11:$B$4860,'A5'!$D9,'D5'!AB$11:AB$4860,"taip")</f>
        <v>3</v>
      </c>
      <c r="Q9" s="256">
        <f>COUNTIFS('D5'!$B$11:$B$4860,'A5'!$D9,'D5'!AC$11:AC$4860,"taip")</f>
        <v>0</v>
      </c>
      <c r="R9" s="256">
        <f>SUMIFS('D5'!$AG$11:$AG$4860,'D5'!$B$11:$B$4860,'A5'!$D9,'D5'!R$11:R$4860,"taip")</f>
        <v>0</v>
      </c>
      <c r="S9" s="256">
        <f>SUMIFS('D5'!$AG$11:$AG$4860,'D5'!$B$11:$B$4860,'A5'!$D9,'D5'!S$11:S$4860,"taip")</f>
        <v>143133</v>
      </c>
      <c r="T9" s="256">
        <f>SUMIFS('D5'!$AG$11:$AG$4860,'D5'!$B$11:$B$4860,'A5'!$D9,'D5'!T$11:T$4860,"taip")</f>
        <v>0</v>
      </c>
      <c r="U9" s="256">
        <f>SUMIFS('D5'!$AG$11:$AG$4860,'D5'!$B$11:$B$4860,'A5'!$D9,'D5'!U$11:U$4860,"taip")</f>
        <v>0</v>
      </c>
      <c r="V9" s="256">
        <f>SUMIFS('D5'!$AG$11:$AG$4860,'D5'!$B$11:$B$4860,'A5'!$D9,'D5'!V$11:V$4860,"taip")</f>
        <v>0</v>
      </c>
      <c r="W9" s="256">
        <f>SUMIFS('D5'!$AG$11:$AG$4860,'D5'!$B$11:$B$4860,'A5'!$D9,'D5'!W$11:W$4860,"taip")</f>
        <v>65000</v>
      </c>
      <c r="X9" s="256">
        <f>SUMIFS('D5'!$AG$11:$AG$4860,'D5'!$B$11:$B$4860,'A5'!$D9,'D5'!X$11:X$4860,"taip")</f>
        <v>143133</v>
      </c>
      <c r="Y9" s="256">
        <f>SUMIFS('D5'!$AG$11:$AG$4860,'D5'!$B$11:$B$4860,'A5'!$D9,'D5'!Y$11:Y$4860,"taip")</f>
        <v>143133</v>
      </c>
      <c r="Z9" s="256">
        <f>SUMIFS('D5'!$AG$11:$AG$4860,'D5'!$B$11:$B$4860,'A5'!$D9,'D5'!Z$11:Z$4860,"taip")</f>
        <v>143133</v>
      </c>
      <c r="AA9" s="256">
        <f>SUMIFS('D5'!$AG$11:$AG$4860,'D5'!$B$11:$B$4860,'A5'!$D9,'D5'!AA$11:AA$4860,"taip")</f>
        <v>0</v>
      </c>
      <c r="AB9" s="256">
        <f>SUMIFS('D5'!$AG$11:$AG$4860,'D5'!$B$11:$B$4860,'A5'!$D9,'D5'!AB$11:AB$4860,"taip")</f>
        <v>143133</v>
      </c>
      <c r="AC9" s="256">
        <f>SUMIFS('D5'!$AG$11:$AG$4860,'D5'!$B$11:$B$4860,'A5'!$D9,'D5'!AC$11:AC$4860,"taip")</f>
        <v>0</v>
      </c>
    </row>
    <row r="10" spans="1:29" x14ac:dyDescent="0.3">
      <c r="A10" s="13" t="s">
        <v>19</v>
      </c>
      <c r="B10" s="197" t="str">
        <f>'VPS1'!C12</f>
        <v>MARI</v>
      </c>
      <c r="C10" s="257" t="str">
        <f>'VPS1'!D12</f>
        <v>Bendruomeninio verslo kūrimas ir plėtra</v>
      </c>
      <c r="D10" s="54" t="str">
        <f>'VPS1'!J12</f>
        <v>MARI-LEADER-20VVG-07-03</v>
      </c>
      <c r="E10" s="199">
        <f>'VPS1'!F12</f>
        <v>2</v>
      </c>
      <c r="F10" s="256">
        <f>COUNTIFS('D5'!$B$11:$B$4860,'A5'!$D10,'D5'!R$11:R$4860,"taip")</f>
        <v>0</v>
      </c>
      <c r="G10" s="256">
        <f>COUNTIFS('D5'!$B$11:$B$4860,'A5'!$D10,'D5'!S$11:S$4860,"taip")</f>
        <v>0</v>
      </c>
      <c r="H10" s="256">
        <f>COUNTIFS('D5'!$B$11:$B$4860,'A5'!$D10,'D5'!T$11:T$4860,"taip")</f>
        <v>0</v>
      </c>
      <c r="I10" s="256">
        <f>COUNTIFS('D5'!$B$11:$B$4860,'A5'!$D10,'D5'!U$11:U$4860,"taip")</f>
        <v>0</v>
      </c>
      <c r="J10" s="256">
        <f>COUNTIFS('D5'!$B$11:$B$4860,'A5'!$D10,'D5'!V$11:V$4860,"taip")</f>
        <v>0</v>
      </c>
      <c r="K10" s="256">
        <f>COUNTIFS('D5'!$B$11:$B$4860,'A5'!$D10,'D5'!W$11:W$4860,"taip")</f>
        <v>0</v>
      </c>
      <c r="L10" s="256">
        <f>COUNTIFS('D5'!$B$11:$B$4860,'A5'!$D10,'D5'!X$11:X$4860,"taip")</f>
        <v>0</v>
      </c>
      <c r="M10" s="256">
        <f>COUNTIFS('D5'!$B$11:$B$4860,'A5'!$D10,'D5'!Y$11:Y$4860,"taip")</f>
        <v>0</v>
      </c>
      <c r="N10" s="256">
        <f>COUNTIFS('D5'!$B$11:$B$4860,'A5'!$D10,'D5'!Z$11:Z$4860,"taip")</f>
        <v>0</v>
      </c>
      <c r="O10" s="256">
        <f>COUNTIFS('D5'!$B$11:$B$4860,'A5'!$D10,'D5'!AA$11:AA$4860,"taip")</f>
        <v>0</v>
      </c>
      <c r="P10" s="256">
        <f>COUNTIFS('D5'!$B$11:$B$4860,'A5'!$D10,'D5'!AB$11:AB$4860,"taip")</f>
        <v>0</v>
      </c>
      <c r="Q10" s="256">
        <f>COUNTIFS('D5'!$B$11:$B$4860,'A5'!$D10,'D5'!AC$11:AC$4860,"taip")</f>
        <v>0</v>
      </c>
      <c r="R10" s="256">
        <f>SUMIFS('D5'!$AG$11:$AG$4860,'D5'!$B$11:$B$4860,'A5'!$D10,'D5'!R$11:R$4860,"taip")</f>
        <v>0</v>
      </c>
      <c r="S10" s="256">
        <f>SUMIFS('D5'!$AG$11:$AG$4860,'D5'!$B$11:$B$4860,'A5'!$D10,'D5'!S$11:S$4860,"taip")</f>
        <v>0</v>
      </c>
      <c r="T10" s="256">
        <f>SUMIFS('D5'!$AG$11:$AG$4860,'D5'!$B$11:$B$4860,'A5'!$D10,'D5'!T$11:T$4860,"taip")</f>
        <v>0</v>
      </c>
      <c r="U10" s="256">
        <f>SUMIFS('D5'!$AG$11:$AG$4860,'D5'!$B$11:$B$4860,'A5'!$D10,'D5'!U$11:U$4860,"taip")</f>
        <v>0</v>
      </c>
      <c r="V10" s="256">
        <f>SUMIFS('D5'!$AG$11:$AG$4860,'D5'!$B$11:$B$4860,'A5'!$D10,'D5'!V$11:V$4860,"taip")</f>
        <v>0</v>
      </c>
      <c r="W10" s="256">
        <f>SUMIFS('D5'!$AG$11:$AG$4860,'D5'!$B$11:$B$4860,'A5'!$D10,'D5'!W$11:W$4860,"taip")</f>
        <v>0</v>
      </c>
      <c r="X10" s="256">
        <f>SUMIFS('D5'!$AG$11:$AG$4860,'D5'!$B$11:$B$4860,'A5'!$D10,'D5'!X$11:X$4860,"taip")</f>
        <v>0</v>
      </c>
      <c r="Y10" s="256">
        <f>SUMIFS('D5'!$AG$11:$AG$4860,'D5'!$B$11:$B$4860,'A5'!$D10,'D5'!Y$11:Y$4860,"taip")</f>
        <v>0</v>
      </c>
      <c r="Z10" s="256">
        <f>SUMIFS('D5'!$AG$11:$AG$4860,'D5'!$B$11:$B$4860,'A5'!$D10,'D5'!Z$11:Z$4860,"taip")</f>
        <v>0</v>
      </c>
      <c r="AA10" s="256">
        <f>SUMIFS('D5'!$AG$11:$AG$4860,'D5'!$B$11:$B$4860,'A5'!$D10,'D5'!AA$11:AA$4860,"taip")</f>
        <v>0</v>
      </c>
      <c r="AB10" s="256">
        <f>SUMIFS('D5'!$AG$11:$AG$4860,'D5'!$B$11:$B$4860,'A5'!$D10,'D5'!AB$11:AB$4860,"taip")</f>
        <v>0</v>
      </c>
      <c r="AC10" s="256">
        <f>SUMIFS('D5'!$AG$11:$AG$4860,'D5'!$B$11:$B$4860,'A5'!$D10,'D5'!AC$11:AC$4860,"taip")</f>
        <v>0</v>
      </c>
    </row>
    <row r="11" spans="1:29" x14ac:dyDescent="0.3">
      <c r="A11" s="13" t="s">
        <v>22</v>
      </c>
      <c r="B11" s="197" t="str">
        <f>'VPS1'!C13</f>
        <v>MARI</v>
      </c>
      <c r="C11" s="257" t="str">
        <f>'VPS1'!D13</f>
        <v>Socialinio verslo kūrimas ir plėtra</v>
      </c>
      <c r="D11" s="54" t="str">
        <f>'VPS1'!J13</f>
        <v>MARI-LEADER-20VVG-06-04</v>
      </c>
      <c r="E11" s="199">
        <f>'VPS1'!F13</f>
        <v>4</v>
      </c>
      <c r="F11" s="256">
        <f>COUNTIFS('D5'!$B$11:$B$4860,'A5'!$D11,'D5'!R$11:R$4860,"taip")</f>
        <v>0</v>
      </c>
      <c r="G11" s="256">
        <f>COUNTIFS('D5'!$B$11:$B$4860,'A5'!$D11,'D5'!S$11:S$4860,"taip")</f>
        <v>0</v>
      </c>
      <c r="H11" s="256">
        <f>COUNTIFS('D5'!$B$11:$B$4860,'A5'!$D11,'D5'!T$11:T$4860,"taip")</f>
        <v>0</v>
      </c>
      <c r="I11" s="256">
        <f>COUNTIFS('D5'!$B$11:$B$4860,'A5'!$D11,'D5'!U$11:U$4860,"taip")</f>
        <v>0</v>
      </c>
      <c r="J11" s="256">
        <f>COUNTIFS('D5'!$B$11:$B$4860,'A5'!$D11,'D5'!V$11:V$4860,"taip")</f>
        <v>0</v>
      </c>
      <c r="K11" s="256">
        <f>COUNTIFS('D5'!$B$11:$B$4860,'A5'!$D11,'D5'!W$11:W$4860,"taip")</f>
        <v>0</v>
      </c>
      <c r="L11" s="256">
        <f>COUNTIFS('D5'!$B$11:$B$4860,'A5'!$D11,'D5'!X$11:X$4860,"taip")</f>
        <v>0</v>
      </c>
      <c r="M11" s="256">
        <f>COUNTIFS('D5'!$B$11:$B$4860,'A5'!$D11,'D5'!Y$11:Y$4860,"taip")</f>
        <v>0</v>
      </c>
      <c r="N11" s="256">
        <f>COUNTIFS('D5'!$B$11:$B$4860,'A5'!$D11,'D5'!Z$11:Z$4860,"taip")</f>
        <v>0</v>
      </c>
      <c r="O11" s="256">
        <f>COUNTIFS('D5'!$B$11:$B$4860,'A5'!$D11,'D5'!AA$11:AA$4860,"taip")</f>
        <v>0</v>
      </c>
      <c r="P11" s="256">
        <f>COUNTIFS('D5'!$B$11:$B$4860,'A5'!$D11,'D5'!AB$11:AB$4860,"taip")</f>
        <v>0</v>
      </c>
      <c r="Q11" s="256">
        <f>COUNTIFS('D5'!$B$11:$B$4860,'A5'!$D11,'D5'!AC$11:AC$4860,"taip")</f>
        <v>0</v>
      </c>
      <c r="R11" s="256">
        <f>SUMIFS('D5'!$AG$11:$AG$4860,'D5'!$B$11:$B$4860,'A5'!$D11,'D5'!R$11:R$4860,"taip")</f>
        <v>0</v>
      </c>
      <c r="S11" s="256">
        <f>SUMIFS('D5'!$AG$11:$AG$4860,'D5'!$B$11:$B$4860,'A5'!$D11,'D5'!S$11:S$4860,"taip")</f>
        <v>0</v>
      </c>
      <c r="T11" s="256">
        <f>SUMIFS('D5'!$AG$11:$AG$4860,'D5'!$B$11:$B$4860,'A5'!$D11,'D5'!T$11:T$4860,"taip")</f>
        <v>0</v>
      </c>
      <c r="U11" s="256">
        <f>SUMIFS('D5'!$AG$11:$AG$4860,'D5'!$B$11:$B$4860,'A5'!$D11,'D5'!U$11:U$4860,"taip")</f>
        <v>0</v>
      </c>
      <c r="V11" s="256">
        <f>SUMIFS('D5'!$AG$11:$AG$4860,'D5'!$B$11:$B$4860,'A5'!$D11,'D5'!V$11:V$4860,"taip")</f>
        <v>0</v>
      </c>
      <c r="W11" s="256">
        <f>SUMIFS('D5'!$AG$11:$AG$4860,'D5'!$B$11:$B$4860,'A5'!$D11,'D5'!W$11:W$4860,"taip")</f>
        <v>0</v>
      </c>
      <c r="X11" s="256">
        <f>SUMIFS('D5'!$AG$11:$AG$4860,'D5'!$B$11:$B$4860,'A5'!$D11,'D5'!X$11:X$4860,"taip")</f>
        <v>0</v>
      </c>
      <c r="Y11" s="256">
        <f>SUMIFS('D5'!$AG$11:$AG$4860,'D5'!$B$11:$B$4860,'A5'!$D11,'D5'!Y$11:Y$4860,"taip")</f>
        <v>0</v>
      </c>
      <c r="Z11" s="256">
        <f>SUMIFS('D5'!$AG$11:$AG$4860,'D5'!$B$11:$B$4860,'A5'!$D11,'D5'!Z$11:Z$4860,"taip")</f>
        <v>0</v>
      </c>
      <c r="AA11" s="256">
        <f>SUMIFS('D5'!$AG$11:$AG$4860,'D5'!$B$11:$B$4860,'A5'!$D11,'D5'!AA$11:AA$4860,"taip")</f>
        <v>0</v>
      </c>
      <c r="AB11" s="256">
        <f>SUMIFS('D5'!$AG$11:$AG$4860,'D5'!$B$11:$B$4860,'A5'!$D11,'D5'!AB$11:AB$4860,"taip")</f>
        <v>0</v>
      </c>
      <c r="AC11" s="256">
        <f>SUMIFS('D5'!$AG$11:$AG$4860,'D5'!$B$11:$B$4860,'A5'!$D11,'D5'!AC$11:AC$4860,"taip")</f>
        <v>0</v>
      </c>
    </row>
    <row r="12" spans="1:29" x14ac:dyDescent="0.3">
      <c r="A12" s="13" t="s">
        <v>25</v>
      </c>
      <c r="B12" s="197">
        <f>'VPS1'!C14</f>
        <v>0</v>
      </c>
      <c r="C12" s="257">
        <f>'VPS1'!D14</f>
        <v>0</v>
      </c>
      <c r="D12" s="54">
        <f>'VPS1'!J14</f>
        <v>0</v>
      </c>
      <c r="E12" s="199">
        <f>'VPS1'!F14</f>
        <v>0</v>
      </c>
      <c r="F12" s="256">
        <f>COUNTIFS('D5'!$B$11:$B$4860,'A5'!$D12,'D5'!R$11:R$4860,"taip")</f>
        <v>0</v>
      </c>
      <c r="G12" s="256">
        <f>COUNTIFS('D5'!$B$11:$B$4860,'A5'!$D12,'D5'!S$11:S$4860,"taip")</f>
        <v>0</v>
      </c>
      <c r="H12" s="256">
        <f>COUNTIFS('D5'!$B$11:$B$4860,'A5'!$D12,'D5'!T$11:T$4860,"taip")</f>
        <v>0</v>
      </c>
      <c r="I12" s="256">
        <f>COUNTIFS('D5'!$B$11:$B$4860,'A5'!$D12,'D5'!U$11:U$4860,"taip")</f>
        <v>0</v>
      </c>
      <c r="J12" s="256">
        <f>COUNTIFS('D5'!$B$11:$B$4860,'A5'!$D12,'D5'!V$11:V$4860,"taip")</f>
        <v>0</v>
      </c>
      <c r="K12" s="256">
        <f>COUNTIFS('D5'!$B$11:$B$4860,'A5'!$D12,'D5'!W$11:W$4860,"taip")</f>
        <v>0</v>
      </c>
      <c r="L12" s="256">
        <f>COUNTIFS('D5'!$B$11:$B$4860,'A5'!$D12,'D5'!X$11:X$4860,"taip")</f>
        <v>0</v>
      </c>
      <c r="M12" s="256">
        <f>COUNTIFS('D5'!$B$11:$B$4860,'A5'!$D12,'D5'!Y$11:Y$4860,"taip")</f>
        <v>0</v>
      </c>
      <c r="N12" s="256">
        <f>COUNTIFS('D5'!$B$11:$B$4860,'A5'!$D12,'D5'!Z$11:Z$4860,"taip")</f>
        <v>0</v>
      </c>
      <c r="O12" s="256">
        <f>COUNTIFS('D5'!$B$11:$B$4860,'A5'!$D12,'D5'!AA$11:AA$4860,"taip")</f>
        <v>0</v>
      </c>
      <c r="P12" s="256">
        <f>COUNTIFS('D5'!$B$11:$B$4860,'A5'!$D12,'D5'!AB$11:AB$4860,"taip")</f>
        <v>0</v>
      </c>
      <c r="Q12" s="256">
        <f>COUNTIFS('D5'!$B$11:$B$4860,'A5'!$D12,'D5'!AC$11:AC$4860,"taip")</f>
        <v>0</v>
      </c>
      <c r="R12" s="256">
        <f>SUMIFS('D5'!$AG$11:$AG$4860,'D5'!$B$11:$B$4860,'A5'!$D12,'D5'!R$11:R$4860,"taip")</f>
        <v>0</v>
      </c>
      <c r="S12" s="256">
        <f>SUMIFS('D5'!$AG$11:$AG$4860,'D5'!$B$11:$B$4860,'A5'!$D12,'D5'!S$11:S$4860,"taip")</f>
        <v>0</v>
      </c>
      <c r="T12" s="256">
        <f>SUMIFS('D5'!$AG$11:$AG$4860,'D5'!$B$11:$B$4860,'A5'!$D12,'D5'!T$11:T$4860,"taip")</f>
        <v>0</v>
      </c>
      <c r="U12" s="256">
        <f>SUMIFS('D5'!$AG$11:$AG$4860,'D5'!$B$11:$B$4860,'A5'!$D12,'D5'!U$11:U$4860,"taip")</f>
        <v>0</v>
      </c>
      <c r="V12" s="256">
        <f>SUMIFS('D5'!$AG$11:$AG$4860,'D5'!$B$11:$B$4860,'A5'!$D12,'D5'!V$11:V$4860,"taip")</f>
        <v>0</v>
      </c>
      <c r="W12" s="256">
        <f>SUMIFS('D5'!$AG$11:$AG$4860,'D5'!$B$11:$B$4860,'A5'!$D12,'D5'!W$11:W$4860,"taip")</f>
        <v>0</v>
      </c>
      <c r="X12" s="256">
        <f>SUMIFS('D5'!$AG$11:$AG$4860,'D5'!$B$11:$B$4860,'A5'!$D12,'D5'!X$11:X$4860,"taip")</f>
        <v>0</v>
      </c>
      <c r="Y12" s="256">
        <f>SUMIFS('D5'!$AG$11:$AG$4860,'D5'!$B$11:$B$4860,'A5'!$D12,'D5'!Y$11:Y$4860,"taip")</f>
        <v>0</v>
      </c>
      <c r="Z12" s="256">
        <f>SUMIFS('D5'!$AG$11:$AG$4860,'D5'!$B$11:$B$4860,'A5'!$D12,'D5'!Z$11:Z$4860,"taip")</f>
        <v>0</v>
      </c>
      <c r="AA12" s="256">
        <f>SUMIFS('D5'!$AG$11:$AG$4860,'D5'!$B$11:$B$4860,'A5'!$D12,'D5'!AA$11:AA$4860,"taip")</f>
        <v>0</v>
      </c>
      <c r="AB12" s="256">
        <f>SUMIFS('D5'!$AG$11:$AG$4860,'D5'!$B$11:$B$4860,'A5'!$D12,'D5'!AB$11:AB$4860,"taip")</f>
        <v>0</v>
      </c>
      <c r="AC12" s="256">
        <f>SUMIFS('D5'!$AG$11:$AG$4860,'D5'!$B$11:$B$4860,'A5'!$D12,'D5'!AC$11:AC$4860,"taip")</f>
        <v>0</v>
      </c>
    </row>
    <row r="13" spans="1:29" x14ac:dyDescent="0.3">
      <c r="A13" s="13" t="s">
        <v>28</v>
      </c>
      <c r="B13" s="197">
        <f>'VPS1'!C15</f>
        <v>0</v>
      </c>
      <c r="C13" s="257">
        <f>'VPS1'!D15</f>
        <v>0</v>
      </c>
      <c r="D13" s="54">
        <f>'VPS1'!J15</f>
        <v>0</v>
      </c>
      <c r="E13" s="199">
        <f>'VPS1'!F15</f>
        <v>0</v>
      </c>
      <c r="F13" s="256">
        <f>COUNTIFS('D5'!$B$11:$B$4860,'A5'!$D13,'D5'!R$11:R$4860,"taip")</f>
        <v>0</v>
      </c>
      <c r="G13" s="256">
        <f>COUNTIFS('D5'!$B$11:$B$4860,'A5'!$D13,'D5'!S$11:S$4860,"taip")</f>
        <v>0</v>
      </c>
      <c r="H13" s="256">
        <f>COUNTIFS('D5'!$B$11:$B$4860,'A5'!$D13,'D5'!T$11:T$4860,"taip")</f>
        <v>0</v>
      </c>
      <c r="I13" s="256">
        <f>COUNTIFS('D5'!$B$11:$B$4860,'A5'!$D13,'D5'!U$11:U$4860,"taip")</f>
        <v>0</v>
      </c>
      <c r="J13" s="256">
        <f>COUNTIFS('D5'!$B$11:$B$4860,'A5'!$D13,'D5'!V$11:V$4860,"taip")</f>
        <v>0</v>
      </c>
      <c r="K13" s="256">
        <f>COUNTIFS('D5'!$B$11:$B$4860,'A5'!$D13,'D5'!W$11:W$4860,"taip")</f>
        <v>0</v>
      </c>
      <c r="L13" s="256">
        <f>COUNTIFS('D5'!$B$11:$B$4860,'A5'!$D13,'D5'!X$11:X$4860,"taip")</f>
        <v>0</v>
      </c>
      <c r="M13" s="256">
        <f>COUNTIFS('D5'!$B$11:$B$4860,'A5'!$D13,'D5'!Y$11:Y$4860,"taip")</f>
        <v>0</v>
      </c>
      <c r="N13" s="256">
        <f>COUNTIFS('D5'!$B$11:$B$4860,'A5'!$D13,'D5'!Z$11:Z$4860,"taip")</f>
        <v>0</v>
      </c>
      <c r="O13" s="256">
        <f>COUNTIFS('D5'!$B$11:$B$4860,'A5'!$D13,'D5'!AA$11:AA$4860,"taip")</f>
        <v>0</v>
      </c>
      <c r="P13" s="256">
        <f>COUNTIFS('D5'!$B$11:$B$4860,'A5'!$D13,'D5'!AB$11:AB$4860,"taip")</f>
        <v>0</v>
      </c>
      <c r="Q13" s="256">
        <f>COUNTIFS('D5'!$B$11:$B$4860,'A5'!$D13,'D5'!AC$11:AC$4860,"taip")</f>
        <v>0</v>
      </c>
      <c r="R13" s="256">
        <f>SUMIFS('D5'!$AG$11:$AG$4860,'D5'!$B$11:$B$4860,'A5'!$D13,'D5'!R$11:R$4860,"taip")</f>
        <v>0</v>
      </c>
      <c r="S13" s="256">
        <f>SUMIFS('D5'!$AG$11:$AG$4860,'D5'!$B$11:$B$4860,'A5'!$D13,'D5'!S$11:S$4860,"taip")</f>
        <v>0</v>
      </c>
      <c r="T13" s="256">
        <f>SUMIFS('D5'!$AG$11:$AG$4860,'D5'!$B$11:$B$4860,'A5'!$D13,'D5'!T$11:T$4860,"taip")</f>
        <v>0</v>
      </c>
      <c r="U13" s="256">
        <f>SUMIFS('D5'!$AG$11:$AG$4860,'D5'!$B$11:$B$4860,'A5'!$D13,'D5'!U$11:U$4860,"taip")</f>
        <v>0</v>
      </c>
      <c r="V13" s="256">
        <f>SUMIFS('D5'!$AG$11:$AG$4860,'D5'!$B$11:$B$4860,'A5'!$D13,'D5'!V$11:V$4860,"taip")</f>
        <v>0</v>
      </c>
      <c r="W13" s="256">
        <f>SUMIFS('D5'!$AG$11:$AG$4860,'D5'!$B$11:$B$4860,'A5'!$D13,'D5'!W$11:W$4860,"taip")</f>
        <v>0</v>
      </c>
      <c r="X13" s="256">
        <f>SUMIFS('D5'!$AG$11:$AG$4860,'D5'!$B$11:$B$4860,'A5'!$D13,'D5'!X$11:X$4860,"taip")</f>
        <v>0</v>
      </c>
      <c r="Y13" s="256">
        <f>SUMIFS('D5'!$AG$11:$AG$4860,'D5'!$B$11:$B$4860,'A5'!$D13,'D5'!Y$11:Y$4860,"taip")</f>
        <v>0</v>
      </c>
      <c r="Z13" s="256">
        <f>SUMIFS('D5'!$AG$11:$AG$4860,'D5'!$B$11:$B$4860,'A5'!$D13,'D5'!Z$11:Z$4860,"taip")</f>
        <v>0</v>
      </c>
      <c r="AA13" s="256">
        <f>SUMIFS('D5'!$AG$11:$AG$4860,'D5'!$B$11:$B$4860,'A5'!$D13,'D5'!AA$11:AA$4860,"taip")</f>
        <v>0</v>
      </c>
      <c r="AB13" s="256">
        <f>SUMIFS('D5'!$AG$11:$AG$4860,'D5'!$B$11:$B$4860,'A5'!$D13,'D5'!AB$11:AB$4860,"taip")</f>
        <v>0</v>
      </c>
      <c r="AC13" s="256">
        <f>SUMIFS('D5'!$AG$11:$AG$4860,'D5'!$B$11:$B$4860,'A5'!$D13,'D5'!AC$11:AC$4860,"taip")</f>
        <v>0</v>
      </c>
    </row>
    <row r="14" spans="1:29" x14ac:dyDescent="0.3">
      <c r="A14" s="13" t="s">
        <v>31</v>
      </c>
      <c r="B14" s="197">
        <f>'VPS1'!C16</f>
        <v>0</v>
      </c>
      <c r="C14" s="252">
        <f>'VPS1'!D16</f>
        <v>0</v>
      </c>
      <c r="D14" s="54">
        <f>'VPS1'!J16</f>
        <v>0</v>
      </c>
      <c r="E14" s="199">
        <f>'VPS1'!F16</f>
        <v>0</v>
      </c>
      <c r="F14" s="256">
        <f>COUNTIFS('D5'!$B$11:$B$4860,'A5'!$D14,'D5'!R$11:R$4860,"taip")</f>
        <v>0</v>
      </c>
      <c r="G14" s="256">
        <f>COUNTIFS('D5'!$B$11:$B$4860,'A5'!$D14,'D5'!S$11:S$4860,"taip")</f>
        <v>0</v>
      </c>
      <c r="H14" s="256">
        <f>COUNTIFS('D5'!$B$11:$B$4860,'A5'!$D14,'D5'!T$11:T$4860,"taip")</f>
        <v>0</v>
      </c>
      <c r="I14" s="256">
        <f>COUNTIFS('D5'!$B$11:$B$4860,'A5'!$D14,'D5'!U$11:U$4860,"taip")</f>
        <v>0</v>
      </c>
      <c r="J14" s="256">
        <f>COUNTIFS('D5'!$B$11:$B$4860,'A5'!$D14,'D5'!V$11:V$4860,"taip")</f>
        <v>0</v>
      </c>
      <c r="K14" s="256">
        <f>COUNTIFS('D5'!$B$11:$B$4860,'A5'!$D14,'D5'!W$11:W$4860,"taip")</f>
        <v>0</v>
      </c>
      <c r="L14" s="256">
        <f>COUNTIFS('D5'!$B$11:$B$4860,'A5'!$D14,'D5'!X$11:X$4860,"taip")</f>
        <v>0</v>
      </c>
      <c r="M14" s="256">
        <f>COUNTIFS('D5'!$B$11:$B$4860,'A5'!$D14,'D5'!Y$11:Y$4860,"taip")</f>
        <v>0</v>
      </c>
      <c r="N14" s="256">
        <f>COUNTIFS('D5'!$B$11:$B$4860,'A5'!$D14,'D5'!Z$11:Z$4860,"taip")</f>
        <v>0</v>
      </c>
      <c r="O14" s="256">
        <f>COUNTIFS('D5'!$B$11:$B$4860,'A5'!$D14,'D5'!AA$11:AA$4860,"taip")</f>
        <v>0</v>
      </c>
      <c r="P14" s="256">
        <f>COUNTIFS('D5'!$B$11:$B$4860,'A5'!$D14,'D5'!AB$11:AB$4860,"taip")</f>
        <v>0</v>
      </c>
      <c r="Q14" s="256">
        <f>COUNTIFS('D5'!$B$11:$B$4860,'A5'!$D14,'D5'!AC$11:AC$4860,"taip")</f>
        <v>0</v>
      </c>
      <c r="R14" s="256">
        <f>SUMIFS('D5'!$AG$11:$AG$4860,'D5'!$B$11:$B$4860,'A5'!$D14,'D5'!R$11:R$4860,"taip")</f>
        <v>0</v>
      </c>
      <c r="S14" s="256">
        <f>SUMIFS('D5'!$AG$11:$AG$4860,'D5'!$B$11:$B$4860,'A5'!$D14,'D5'!S$11:S$4860,"taip")</f>
        <v>0</v>
      </c>
      <c r="T14" s="256">
        <f>SUMIFS('D5'!$AG$11:$AG$4860,'D5'!$B$11:$B$4860,'A5'!$D14,'D5'!T$11:T$4860,"taip")</f>
        <v>0</v>
      </c>
      <c r="U14" s="256">
        <f>SUMIFS('D5'!$AG$11:$AG$4860,'D5'!$B$11:$B$4860,'A5'!$D14,'D5'!U$11:U$4860,"taip")</f>
        <v>0</v>
      </c>
      <c r="V14" s="256">
        <f>SUMIFS('D5'!$AG$11:$AG$4860,'D5'!$B$11:$B$4860,'A5'!$D14,'D5'!V$11:V$4860,"taip")</f>
        <v>0</v>
      </c>
      <c r="W14" s="256">
        <f>SUMIFS('D5'!$AG$11:$AG$4860,'D5'!$B$11:$B$4860,'A5'!$D14,'D5'!W$11:W$4860,"taip")</f>
        <v>0</v>
      </c>
      <c r="X14" s="256">
        <f>SUMIFS('D5'!$AG$11:$AG$4860,'D5'!$B$11:$B$4860,'A5'!$D14,'D5'!X$11:X$4860,"taip")</f>
        <v>0</v>
      </c>
      <c r="Y14" s="256">
        <f>SUMIFS('D5'!$AG$11:$AG$4860,'D5'!$B$11:$B$4860,'A5'!$D14,'D5'!Y$11:Y$4860,"taip")</f>
        <v>0</v>
      </c>
      <c r="Z14" s="256">
        <f>SUMIFS('D5'!$AG$11:$AG$4860,'D5'!$B$11:$B$4860,'A5'!$D14,'D5'!Z$11:Z$4860,"taip")</f>
        <v>0</v>
      </c>
      <c r="AA14" s="256">
        <f>SUMIFS('D5'!$AG$11:$AG$4860,'D5'!$B$11:$B$4860,'A5'!$D14,'D5'!AA$11:AA$4860,"taip")</f>
        <v>0</v>
      </c>
      <c r="AB14" s="256">
        <f>SUMIFS('D5'!$AG$11:$AG$4860,'D5'!$B$11:$B$4860,'A5'!$D14,'D5'!AB$11:AB$4860,"taip")</f>
        <v>0</v>
      </c>
      <c r="AC14" s="256">
        <f>SUMIFS('D5'!$AG$11:$AG$4860,'D5'!$B$11:$B$4860,'A5'!$D14,'D5'!AC$11:AC$4860,"taip")</f>
        <v>0</v>
      </c>
    </row>
    <row r="15" spans="1:29" x14ac:dyDescent="0.3">
      <c r="A15" s="13" t="s">
        <v>36</v>
      </c>
      <c r="B15" s="197">
        <f>'VPS1'!C17</f>
        <v>0</v>
      </c>
      <c r="C15" s="252">
        <f>'VPS1'!D17</f>
        <v>0</v>
      </c>
      <c r="D15" s="54">
        <f>'VPS1'!J17</f>
        <v>0</v>
      </c>
      <c r="E15" s="199">
        <f>'VPS1'!F17</f>
        <v>0</v>
      </c>
      <c r="F15" s="256">
        <f>COUNTIFS('D5'!$B$11:$B$4860,'A5'!$D15,'D5'!R$11:R$4860,"taip")</f>
        <v>0</v>
      </c>
      <c r="G15" s="256">
        <f>COUNTIFS('D5'!$B$11:$B$4860,'A5'!$D15,'D5'!S$11:S$4860,"taip")</f>
        <v>0</v>
      </c>
      <c r="H15" s="256">
        <f>COUNTIFS('D5'!$B$11:$B$4860,'A5'!$D15,'D5'!T$11:T$4860,"taip")</f>
        <v>0</v>
      </c>
      <c r="I15" s="256">
        <f>COUNTIFS('D5'!$B$11:$B$4860,'A5'!$D15,'D5'!U$11:U$4860,"taip")</f>
        <v>0</v>
      </c>
      <c r="J15" s="256">
        <f>COUNTIFS('D5'!$B$11:$B$4860,'A5'!$D15,'D5'!V$11:V$4860,"taip")</f>
        <v>0</v>
      </c>
      <c r="K15" s="256">
        <f>COUNTIFS('D5'!$B$11:$B$4860,'A5'!$D15,'D5'!W$11:W$4860,"taip")</f>
        <v>0</v>
      </c>
      <c r="L15" s="256">
        <f>COUNTIFS('D5'!$B$11:$B$4860,'A5'!$D15,'D5'!X$11:X$4860,"taip")</f>
        <v>0</v>
      </c>
      <c r="M15" s="256">
        <f>COUNTIFS('D5'!$B$11:$B$4860,'A5'!$D15,'D5'!Y$11:Y$4860,"taip")</f>
        <v>0</v>
      </c>
      <c r="N15" s="256">
        <f>COUNTIFS('D5'!$B$11:$B$4860,'A5'!$D15,'D5'!Z$11:Z$4860,"taip")</f>
        <v>0</v>
      </c>
      <c r="O15" s="256">
        <f>COUNTIFS('D5'!$B$11:$B$4860,'A5'!$D15,'D5'!AA$11:AA$4860,"taip")</f>
        <v>0</v>
      </c>
      <c r="P15" s="256">
        <f>COUNTIFS('D5'!$B$11:$B$4860,'A5'!$D15,'D5'!AB$11:AB$4860,"taip")</f>
        <v>0</v>
      </c>
      <c r="Q15" s="256">
        <f>COUNTIFS('D5'!$B$11:$B$4860,'A5'!$D15,'D5'!AC$11:AC$4860,"taip")</f>
        <v>0</v>
      </c>
      <c r="R15" s="256">
        <f>SUMIFS('D5'!$AG$11:$AG$4860,'D5'!$B$11:$B$4860,'A5'!$D15,'D5'!R$11:R$4860,"taip")</f>
        <v>0</v>
      </c>
      <c r="S15" s="256">
        <f>SUMIFS('D5'!$AG$11:$AG$4860,'D5'!$B$11:$B$4860,'A5'!$D15,'D5'!S$11:S$4860,"taip")</f>
        <v>0</v>
      </c>
      <c r="T15" s="256">
        <f>SUMIFS('D5'!$AG$11:$AG$4860,'D5'!$B$11:$B$4860,'A5'!$D15,'D5'!T$11:T$4860,"taip")</f>
        <v>0</v>
      </c>
      <c r="U15" s="256">
        <f>SUMIFS('D5'!$AG$11:$AG$4860,'D5'!$B$11:$B$4860,'A5'!$D15,'D5'!U$11:U$4860,"taip")</f>
        <v>0</v>
      </c>
      <c r="V15" s="256">
        <f>SUMIFS('D5'!$AG$11:$AG$4860,'D5'!$B$11:$B$4860,'A5'!$D15,'D5'!V$11:V$4860,"taip")</f>
        <v>0</v>
      </c>
      <c r="W15" s="256">
        <f>SUMIFS('D5'!$AG$11:$AG$4860,'D5'!$B$11:$B$4860,'A5'!$D15,'D5'!W$11:W$4860,"taip")</f>
        <v>0</v>
      </c>
      <c r="X15" s="256">
        <f>SUMIFS('D5'!$AG$11:$AG$4860,'D5'!$B$11:$B$4860,'A5'!$D15,'D5'!X$11:X$4860,"taip")</f>
        <v>0</v>
      </c>
      <c r="Y15" s="256">
        <f>SUMIFS('D5'!$AG$11:$AG$4860,'D5'!$B$11:$B$4860,'A5'!$D15,'D5'!Y$11:Y$4860,"taip")</f>
        <v>0</v>
      </c>
      <c r="Z15" s="256">
        <f>SUMIFS('D5'!$AG$11:$AG$4860,'D5'!$B$11:$B$4860,'A5'!$D15,'D5'!Z$11:Z$4860,"taip")</f>
        <v>0</v>
      </c>
      <c r="AA15" s="256">
        <f>SUMIFS('D5'!$AG$11:$AG$4860,'D5'!$B$11:$B$4860,'A5'!$D15,'D5'!AA$11:AA$4860,"taip")</f>
        <v>0</v>
      </c>
      <c r="AB15" s="256">
        <f>SUMIFS('D5'!$AG$11:$AG$4860,'D5'!$B$11:$B$4860,'A5'!$D15,'D5'!AB$11:AB$4860,"taip")</f>
        <v>0</v>
      </c>
      <c r="AC15" s="256">
        <f>SUMIFS('D5'!$AG$11:$AG$4860,'D5'!$B$11:$B$4860,'A5'!$D15,'D5'!AC$11:AC$4860,"taip")</f>
        <v>0</v>
      </c>
    </row>
    <row r="16" spans="1:29" x14ac:dyDescent="0.3">
      <c r="A16" s="13" t="s">
        <v>37</v>
      </c>
      <c r="B16" s="197">
        <f>'VPS1'!C18</f>
        <v>0</v>
      </c>
      <c r="C16" s="252">
        <f>'VPS1'!D18</f>
        <v>0</v>
      </c>
      <c r="D16" s="54">
        <f>'VPS1'!J18</f>
        <v>0</v>
      </c>
      <c r="E16" s="199">
        <f>'VPS1'!F18</f>
        <v>0</v>
      </c>
      <c r="F16" s="256">
        <f>COUNTIFS('D5'!$B$11:$B$4860,'A5'!$D16,'D5'!R$11:R$4860,"taip")</f>
        <v>0</v>
      </c>
      <c r="G16" s="256">
        <f>COUNTIFS('D5'!$B$11:$B$4860,'A5'!$D16,'D5'!S$11:S$4860,"taip")</f>
        <v>0</v>
      </c>
      <c r="H16" s="256">
        <f>COUNTIFS('D5'!$B$11:$B$4860,'A5'!$D16,'D5'!T$11:T$4860,"taip")</f>
        <v>0</v>
      </c>
      <c r="I16" s="256">
        <f>COUNTIFS('D5'!$B$11:$B$4860,'A5'!$D16,'D5'!U$11:U$4860,"taip")</f>
        <v>0</v>
      </c>
      <c r="J16" s="256">
        <f>COUNTIFS('D5'!$B$11:$B$4860,'A5'!$D16,'D5'!V$11:V$4860,"taip")</f>
        <v>0</v>
      </c>
      <c r="K16" s="256">
        <f>COUNTIFS('D5'!$B$11:$B$4860,'A5'!$D16,'D5'!W$11:W$4860,"taip")</f>
        <v>0</v>
      </c>
      <c r="L16" s="256">
        <f>COUNTIFS('D5'!$B$11:$B$4860,'A5'!$D16,'D5'!X$11:X$4860,"taip")</f>
        <v>0</v>
      </c>
      <c r="M16" s="256">
        <f>COUNTIFS('D5'!$B$11:$B$4860,'A5'!$D16,'D5'!Y$11:Y$4860,"taip")</f>
        <v>0</v>
      </c>
      <c r="N16" s="256">
        <f>COUNTIFS('D5'!$B$11:$B$4860,'A5'!$D16,'D5'!Z$11:Z$4860,"taip")</f>
        <v>0</v>
      </c>
      <c r="O16" s="256">
        <f>COUNTIFS('D5'!$B$11:$B$4860,'A5'!$D16,'D5'!AA$11:AA$4860,"taip")</f>
        <v>0</v>
      </c>
      <c r="P16" s="256">
        <f>COUNTIFS('D5'!$B$11:$B$4860,'A5'!$D16,'D5'!AB$11:AB$4860,"taip")</f>
        <v>0</v>
      </c>
      <c r="Q16" s="256">
        <f>COUNTIFS('D5'!$B$11:$B$4860,'A5'!$D16,'D5'!AC$11:AC$4860,"taip")</f>
        <v>0</v>
      </c>
      <c r="R16" s="256">
        <f>SUMIFS('D5'!$AG$11:$AG$4860,'D5'!$B$11:$B$4860,'A5'!$D16,'D5'!R$11:R$4860,"taip")</f>
        <v>0</v>
      </c>
      <c r="S16" s="256">
        <f>SUMIFS('D5'!$AG$11:$AG$4860,'D5'!$B$11:$B$4860,'A5'!$D16,'D5'!S$11:S$4860,"taip")</f>
        <v>0</v>
      </c>
      <c r="T16" s="256">
        <f>SUMIFS('D5'!$AG$11:$AG$4860,'D5'!$B$11:$B$4860,'A5'!$D16,'D5'!T$11:T$4860,"taip")</f>
        <v>0</v>
      </c>
      <c r="U16" s="256">
        <f>SUMIFS('D5'!$AG$11:$AG$4860,'D5'!$B$11:$B$4860,'A5'!$D16,'D5'!U$11:U$4860,"taip")</f>
        <v>0</v>
      </c>
      <c r="V16" s="256">
        <f>SUMIFS('D5'!$AG$11:$AG$4860,'D5'!$B$11:$B$4860,'A5'!$D16,'D5'!V$11:V$4860,"taip")</f>
        <v>0</v>
      </c>
      <c r="W16" s="256">
        <f>SUMIFS('D5'!$AG$11:$AG$4860,'D5'!$B$11:$B$4860,'A5'!$D16,'D5'!W$11:W$4860,"taip")</f>
        <v>0</v>
      </c>
      <c r="X16" s="256">
        <f>SUMIFS('D5'!$AG$11:$AG$4860,'D5'!$B$11:$B$4860,'A5'!$D16,'D5'!X$11:X$4860,"taip")</f>
        <v>0</v>
      </c>
      <c r="Y16" s="256">
        <f>SUMIFS('D5'!$AG$11:$AG$4860,'D5'!$B$11:$B$4860,'A5'!$D16,'D5'!Y$11:Y$4860,"taip")</f>
        <v>0</v>
      </c>
      <c r="Z16" s="256">
        <f>SUMIFS('D5'!$AG$11:$AG$4860,'D5'!$B$11:$B$4860,'A5'!$D16,'D5'!Z$11:Z$4860,"taip")</f>
        <v>0</v>
      </c>
      <c r="AA16" s="256">
        <f>SUMIFS('D5'!$AG$11:$AG$4860,'D5'!$B$11:$B$4860,'A5'!$D16,'D5'!AA$11:AA$4860,"taip")</f>
        <v>0</v>
      </c>
      <c r="AB16" s="256">
        <f>SUMIFS('D5'!$AG$11:$AG$4860,'D5'!$B$11:$B$4860,'A5'!$D16,'D5'!AB$11:AB$4860,"taip")</f>
        <v>0</v>
      </c>
      <c r="AC16" s="256">
        <f>SUMIFS('D5'!$AG$11:$AG$4860,'D5'!$B$11:$B$4860,'A5'!$D16,'D5'!AC$11:AC$4860,"taip")</f>
        <v>0</v>
      </c>
    </row>
    <row r="17" spans="1:29" x14ac:dyDescent="0.3">
      <c r="A17" s="13" t="s">
        <v>38</v>
      </c>
      <c r="B17" s="197">
        <f>'VPS1'!C19</f>
        <v>0</v>
      </c>
      <c r="C17" s="252">
        <f>'VPS1'!D19</f>
        <v>0</v>
      </c>
      <c r="D17" s="54">
        <f>'VPS1'!J19</f>
        <v>0</v>
      </c>
      <c r="E17" s="199">
        <f>'VPS1'!F19</f>
        <v>0</v>
      </c>
      <c r="F17" s="256">
        <f>COUNTIFS('D5'!$B$11:$B$4860,'A5'!$D17,'D5'!R$11:R$4860,"taip")</f>
        <v>0</v>
      </c>
      <c r="G17" s="256">
        <f>COUNTIFS('D5'!$B$11:$B$4860,'A5'!$D17,'D5'!S$11:S$4860,"taip")</f>
        <v>0</v>
      </c>
      <c r="H17" s="256">
        <f>COUNTIFS('D5'!$B$11:$B$4860,'A5'!$D17,'D5'!T$11:T$4860,"taip")</f>
        <v>0</v>
      </c>
      <c r="I17" s="256">
        <f>COUNTIFS('D5'!$B$11:$B$4860,'A5'!$D17,'D5'!U$11:U$4860,"taip")</f>
        <v>0</v>
      </c>
      <c r="J17" s="256">
        <f>COUNTIFS('D5'!$B$11:$B$4860,'A5'!$D17,'D5'!V$11:V$4860,"taip")</f>
        <v>0</v>
      </c>
      <c r="K17" s="256">
        <f>COUNTIFS('D5'!$B$11:$B$4860,'A5'!$D17,'D5'!W$11:W$4860,"taip")</f>
        <v>0</v>
      </c>
      <c r="L17" s="256">
        <f>COUNTIFS('D5'!$B$11:$B$4860,'A5'!$D17,'D5'!X$11:X$4860,"taip")</f>
        <v>0</v>
      </c>
      <c r="M17" s="256">
        <f>COUNTIFS('D5'!$B$11:$B$4860,'A5'!$D17,'D5'!Y$11:Y$4860,"taip")</f>
        <v>0</v>
      </c>
      <c r="N17" s="256">
        <f>COUNTIFS('D5'!$B$11:$B$4860,'A5'!$D17,'D5'!Z$11:Z$4860,"taip")</f>
        <v>0</v>
      </c>
      <c r="O17" s="256">
        <f>COUNTIFS('D5'!$B$11:$B$4860,'A5'!$D17,'D5'!AA$11:AA$4860,"taip")</f>
        <v>0</v>
      </c>
      <c r="P17" s="256">
        <f>COUNTIFS('D5'!$B$11:$B$4860,'A5'!$D17,'D5'!AB$11:AB$4860,"taip")</f>
        <v>0</v>
      </c>
      <c r="Q17" s="256">
        <f>COUNTIFS('D5'!$B$11:$B$4860,'A5'!$D17,'D5'!AC$11:AC$4860,"taip")</f>
        <v>0</v>
      </c>
      <c r="R17" s="256">
        <f>SUMIFS('D5'!$AG$11:$AG$4860,'D5'!$B$11:$B$4860,'A5'!$D17,'D5'!R$11:R$4860,"taip")</f>
        <v>0</v>
      </c>
      <c r="S17" s="256">
        <f>SUMIFS('D5'!$AG$11:$AG$4860,'D5'!$B$11:$B$4860,'A5'!$D17,'D5'!S$11:S$4860,"taip")</f>
        <v>0</v>
      </c>
      <c r="T17" s="256">
        <f>SUMIFS('D5'!$AG$11:$AG$4860,'D5'!$B$11:$B$4860,'A5'!$D17,'D5'!T$11:T$4860,"taip")</f>
        <v>0</v>
      </c>
      <c r="U17" s="256">
        <f>SUMIFS('D5'!$AG$11:$AG$4860,'D5'!$B$11:$B$4860,'A5'!$D17,'D5'!U$11:U$4860,"taip")</f>
        <v>0</v>
      </c>
      <c r="V17" s="256">
        <f>SUMIFS('D5'!$AG$11:$AG$4860,'D5'!$B$11:$B$4860,'A5'!$D17,'D5'!V$11:V$4860,"taip")</f>
        <v>0</v>
      </c>
      <c r="W17" s="256">
        <f>SUMIFS('D5'!$AG$11:$AG$4860,'D5'!$B$11:$B$4860,'A5'!$D17,'D5'!W$11:W$4860,"taip")</f>
        <v>0</v>
      </c>
      <c r="X17" s="256">
        <f>SUMIFS('D5'!$AG$11:$AG$4860,'D5'!$B$11:$B$4860,'A5'!$D17,'D5'!X$11:X$4860,"taip")</f>
        <v>0</v>
      </c>
      <c r="Y17" s="256">
        <f>SUMIFS('D5'!$AG$11:$AG$4860,'D5'!$B$11:$B$4860,'A5'!$D17,'D5'!Y$11:Y$4860,"taip")</f>
        <v>0</v>
      </c>
      <c r="Z17" s="256">
        <f>SUMIFS('D5'!$AG$11:$AG$4860,'D5'!$B$11:$B$4860,'A5'!$D17,'D5'!Z$11:Z$4860,"taip")</f>
        <v>0</v>
      </c>
      <c r="AA17" s="256">
        <f>SUMIFS('D5'!$AG$11:$AG$4860,'D5'!$B$11:$B$4860,'A5'!$D17,'D5'!AA$11:AA$4860,"taip")</f>
        <v>0</v>
      </c>
      <c r="AB17" s="256">
        <f>SUMIFS('D5'!$AG$11:$AG$4860,'D5'!$B$11:$B$4860,'A5'!$D17,'D5'!AB$11:AB$4860,"taip")</f>
        <v>0</v>
      </c>
      <c r="AC17" s="256">
        <f>SUMIFS('D5'!$AG$11:$AG$4860,'D5'!$B$11:$B$4860,'A5'!$D17,'D5'!AC$11:AC$4860,"taip")</f>
        <v>0</v>
      </c>
    </row>
    <row r="18" spans="1:29" x14ac:dyDescent="0.3">
      <c r="A18" s="13" t="s">
        <v>39</v>
      </c>
      <c r="B18" s="197">
        <f>'VPS1'!C20</f>
        <v>0</v>
      </c>
      <c r="C18" s="252">
        <f>'VPS1'!D20</f>
        <v>0</v>
      </c>
      <c r="D18" s="54">
        <f>'VPS1'!J20</f>
        <v>0</v>
      </c>
      <c r="E18" s="199">
        <f>'VPS1'!F20</f>
        <v>0</v>
      </c>
      <c r="F18" s="256">
        <f>COUNTIFS('D5'!$B$11:$B$4860,'A5'!$D18,'D5'!R$11:R$4860,"taip")</f>
        <v>0</v>
      </c>
      <c r="G18" s="256">
        <f>COUNTIFS('D5'!$B$11:$B$4860,'A5'!$D18,'D5'!S$11:S$4860,"taip")</f>
        <v>0</v>
      </c>
      <c r="H18" s="256">
        <f>COUNTIFS('D5'!$B$11:$B$4860,'A5'!$D18,'D5'!T$11:T$4860,"taip")</f>
        <v>0</v>
      </c>
      <c r="I18" s="256">
        <f>COUNTIFS('D5'!$B$11:$B$4860,'A5'!$D18,'D5'!U$11:U$4860,"taip")</f>
        <v>0</v>
      </c>
      <c r="J18" s="256">
        <f>COUNTIFS('D5'!$B$11:$B$4860,'A5'!$D18,'D5'!V$11:V$4860,"taip")</f>
        <v>0</v>
      </c>
      <c r="K18" s="256">
        <f>COUNTIFS('D5'!$B$11:$B$4860,'A5'!$D18,'D5'!W$11:W$4860,"taip")</f>
        <v>0</v>
      </c>
      <c r="L18" s="256">
        <f>COUNTIFS('D5'!$B$11:$B$4860,'A5'!$D18,'D5'!X$11:X$4860,"taip")</f>
        <v>0</v>
      </c>
      <c r="M18" s="256">
        <f>COUNTIFS('D5'!$B$11:$B$4860,'A5'!$D18,'D5'!Y$11:Y$4860,"taip")</f>
        <v>0</v>
      </c>
      <c r="N18" s="256">
        <f>COUNTIFS('D5'!$B$11:$B$4860,'A5'!$D18,'D5'!Z$11:Z$4860,"taip")</f>
        <v>0</v>
      </c>
      <c r="O18" s="256">
        <f>COUNTIFS('D5'!$B$11:$B$4860,'A5'!$D18,'D5'!AA$11:AA$4860,"taip")</f>
        <v>0</v>
      </c>
      <c r="P18" s="256">
        <f>COUNTIFS('D5'!$B$11:$B$4860,'A5'!$D18,'D5'!AB$11:AB$4860,"taip")</f>
        <v>0</v>
      </c>
      <c r="Q18" s="256">
        <f>COUNTIFS('D5'!$B$11:$B$4860,'A5'!$D18,'D5'!AC$11:AC$4860,"taip")</f>
        <v>0</v>
      </c>
      <c r="R18" s="256">
        <f>SUMIFS('D5'!$AG$11:$AG$4860,'D5'!$B$11:$B$4860,'A5'!$D18,'D5'!R$11:R$4860,"taip")</f>
        <v>0</v>
      </c>
      <c r="S18" s="256">
        <f>SUMIFS('D5'!$AG$11:$AG$4860,'D5'!$B$11:$B$4860,'A5'!$D18,'D5'!S$11:S$4860,"taip")</f>
        <v>0</v>
      </c>
      <c r="T18" s="256">
        <f>SUMIFS('D5'!$AG$11:$AG$4860,'D5'!$B$11:$B$4860,'A5'!$D18,'D5'!T$11:T$4860,"taip")</f>
        <v>0</v>
      </c>
      <c r="U18" s="256">
        <f>SUMIFS('D5'!$AG$11:$AG$4860,'D5'!$B$11:$B$4860,'A5'!$D18,'D5'!U$11:U$4860,"taip")</f>
        <v>0</v>
      </c>
      <c r="V18" s="256">
        <f>SUMIFS('D5'!$AG$11:$AG$4860,'D5'!$B$11:$B$4860,'A5'!$D18,'D5'!V$11:V$4860,"taip")</f>
        <v>0</v>
      </c>
      <c r="W18" s="256">
        <f>SUMIFS('D5'!$AG$11:$AG$4860,'D5'!$B$11:$B$4860,'A5'!$D18,'D5'!W$11:W$4860,"taip")</f>
        <v>0</v>
      </c>
      <c r="X18" s="256">
        <f>SUMIFS('D5'!$AG$11:$AG$4860,'D5'!$B$11:$B$4860,'A5'!$D18,'D5'!X$11:X$4860,"taip")</f>
        <v>0</v>
      </c>
      <c r="Y18" s="256">
        <f>SUMIFS('D5'!$AG$11:$AG$4860,'D5'!$B$11:$B$4860,'A5'!$D18,'D5'!Y$11:Y$4860,"taip")</f>
        <v>0</v>
      </c>
      <c r="Z18" s="256">
        <f>SUMIFS('D5'!$AG$11:$AG$4860,'D5'!$B$11:$B$4860,'A5'!$D18,'D5'!Z$11:Z$4860,"taip")</f>
        <v>0</v>
      </c>
      <c r="AA18" s="256">
        <f>SUMIFS('D5'!$AG$11:$AG$4860,'D5'!$B$11:$B$4860,'A5'!$D18,'D5'!AA$11:AA$4860,"taip")</f>
        <v>0</v>
      </c>
      <c r="AB18" s="256">
        <f>SUMIFS('D5'!$AG$11:$AG$4860,'D5'!$B$11:$B$4860,'A5'!$D18,'D5'!AB$11:AB$4860,"taip")</f>
        <v>0</v>
      </c>
      <c r="AC18" s="256">
        <f>SUMIFS('D5'!$AG$11:$AG$4860,'D5'!$B$11:$B$4860,'A5'!$D18,'D5'!AC$11:AC$4860,"taip")</f>
        <v>0</v>
      </c>
    </row>
    <row r="19" spans="1:29" x14ac:dyDescent="0.3">
      <c r="A19" s="13" t="s">
        <v>40</v>
      </c>
      <c r="B19" s="197">
        <f>'VPS1'!C21</f>
        <v>0</v>
      </c>
      <c r="C19" s="252">
        <f>'VPS1'!D21</f>
        <v>0</v>
      </c>
      <c r="D19" s="54">
        <f>'VPS1'!J21</f>
        <v>0</v>
      </c>
      <c r="E19" s="199">
        <f>'VPS1'!F21</f>
        <v>0</v>
      </c>
      <c r="F19" s="256">
        <f>COUNTIFS('D5'!$B$11:$B$4860,'A5'!$D19,'D5'!R$11:R$4860,"taip")</f>
        <v>0</v>
      </c>
      <c r="G19" s="256">
        <f>COUNTIFS('D5'!$B$11:$B$4860,'A5'!$D19,'D5'!S$11:S$4860,"taip")</f>
        <v>0</v>
      </c>
      <c r="H19" s="256">
        <f>COUNTIFS('D5'!$B$11:$B$4860,'A5'!$D19,'D5'!T$11:T$4860,"taip")</f>
        <v>0</v>
      </c>
      <c r="I19" s="256">
        <f>COUNTIFS('D5'!$B$11:$B$4860,'A5'!$D19,'D5'!U$11:U$4860,"taip")</f>
        <v>0</v>
      </c>
      <c r="J19" s="256">
        <f>COUNTIFS('D5'!$B$11:$B$4860,'A5'!$D19,'D5'!V$11:V$4860,"taip")</f>
        <v>0</v>
      </c>
      <c r="K19" s="256">
        <f>COUNTIFS('D5'!$B$11:$B$4860,'A5'!$D19,'D5'!W$11:W$4860,"taip")</f>
        <v>0</v>
      </c>
      <c r="L19" s="256">
        <f>COUNTIFS('D5'!$B$11:$B$4860,'A5'!$D19,'D5'!X$11:X$4860,"taip")</f>
        <v>0</v>
      </c>
      <c r="M19" s="256">
        <f>COUNTIFS('D5'!$B$11:$B$4860,'A5'!$D19,'D5'!Y$11:Y$4860,"taip")</f>
        <v>0</v>
      </c>
      <c r="N19" s="256">
        <f>COUNTIFS('D5'!$B$11:$B$4860,'A5'!$D19,'D5'!Z$11:Z$4860,"taip")</f>
        <v>0</v>
      </c>
      <c r="O19" s="256">
        <f>COUNTIFS('D5'!$B$11:$B$4860,'A5'!$D19,'D5'!AA$11:AA$4860,"taip")</f>
        <v>0</v>
      </c>
      <c r="P19" s="256">
        <f>COUNTIFS('D5'!$B$11:$B$4860,'A5'!$D19,'D5'!AB$11:AB$4860,"taip")</f>
        <v>0</v>
      </c>
      <c r="Q19" s="256">
        <f>COUNTIFS('D5'!$B$11:$B$4860,'A5'!$D19,'D5'!AC$11:AC$4860,"taip")</f>
        <v>0</v>
      </c>
      <c r="R19" s="256">
        <f>SUMIFS('D5'!$AG$11:$AG$4860,'D5'!$B$11:$B$4860,'A5'!$D19,'D5'!R$11:R$4860,"taip")</f>
        <v>0</v>
      </c>
      <c r="S19" s="256">
        <f>SUMIFS('D5'!$AG$11:$AG$4860,'D5'!$B$11:$B$4860,'A5'!$D19,'D5'!S$11:S$4860,"taip")</f>
        <v>0</v>
      </c>
      <c r="T19" s="256">
        <f>SUMIFS('D5'!$AG$11:$AG$4860,'D5'!$B$11:$B$4860,'A5'!$D19,'D5'!T$11:T$4860,"taip")</f>
        <v>0</v>
      </c>
      <c r="U19" s="256">
        <f>SUMIFS('D5'!$AG$11:$AG$4860,'D5'!$B$11:$B$4860,'A5'!$D19,'D5'!U$11:U$4860,"taip")</f>
        <v>0</v>
      </c>
      <c r="V19" s="256">
        <f>SUMIFS('D5'!$AG$11:$AG$4860,'D5'!$B$11:$B$4860,'A5'!$D19,'D5'!V$11:V$4860,"taip")</f>
        <v>0</v>
      </c>
      <c r="W19" s="256">
        <f>SUMIFS('D5'!$AG$11:$AG$4860,'D5'!$B$11:$B$4860,'A5'!$D19,'D5'!W$11:W$4860,"taip")</f>
        <v>0</v>
      </c>
      <c r="X19" s="256">
        <f>SUMIFS('D5'!$AG$11:$AG$4860,'D5'!$B$11:$B$4860,'A5'!$D19,'D5'!X$11:X$4860,"taip")</f>
        <v>0</v>
      </c>
      <c r="Y19" s="256">
        <f>SUMIFS('D5'!$AG$11:$AG$4860,'D5'!$B$11:$B$4860,'A5'!$D19,'D5'!Y$11:Y$4860,"taip")</f>
        <v>0</v>
      </c>
      <c r="Z19" s="256">
        <f>SUMIFS('D5'!$AG$11:$AG$4860,'D5'!$B$11:$B$4860,'A5'!$D19,'D5'!Z$11:Z$4860,"taip")</f>
        <v>0</v>
      </c>
      <c r="AA19" s="256">
        <f>SUMIFS('D5'!$AG$11:$AG$4860,'D5'!$B$11:$B$4860,'A5'!$D19,'D5'!AA$11:AA$4860,"taip")</f>
        <v>0</v>
      </c>
      <c r="AB19" s="256">
        <f>SUMIFS('D5'!$AG$11:$AG$4860,'D5'!$B$11:$B$4860,'A5'!$D19,'D5'!AB$11:AB$4860,"taip")</f>
        <v>0</v>
      </c>
      <c r="AC19" s="256">
        <f>SUMIFS('D5'!$AG$11:$AG$4860,'D5'!$B$11:$B$4860,'A5'!$D19,'D5'!AC$11:AC$4860,"taip")</f>
        <v>0</v>
      </c>
    </row>
    <row r="20" spans="1:29" x14ac:dyDescent="0.3">
      <c r="A20" s="13" t="s">
        <v>41</v>
      </c>
      <c r="B20" s="197">
        <f>'VPS1'!C22</f>
        <v>0</v>
      </c>
      <c r="C20" s="252">
        <f>'VPS1'!D22</f>
        <v>0</v>
      </c>
      <c r="D20" s="54">
        <f>'VPS1'!J22</f>
        <v>0</v>
      </c>
      <c r="E20" s="199">
        <f>'VPS1'!F22</f>
        <v>0</v>
      </c>
      <c r="F20" s="256">
        <f>COUNTIFS('D5'!$B$11:$B$4860,'A5'!$D20,'D5'!R$11:R$4860,"taip")</f>
        <v>0</v>
      </c>
      <c r="G20" s="256">
        <f>COUNTIFS('D5'!$B$11:$B$4860,'A5'!$D20,'D5'!S$11:S$4860,"taip")</f>
        <v>0</v>
      </c>
      <c r="H20" s="256">
        <f>COUNTIFS('D5'!$B$11:$B$4860,'A5'!$D20,'D5'!T$11:T$4860,"taip")</f>
        <v>0</v>
      </c>
      <c r="I20" s="256">
        <f>COUNTIFS('D5'!$B$11:$B$4860,'A5'!$D20,'D5'!U$11:U$4860,"taip")</f>
        <v>0</v>
      </c>
      <c r="J20" s="256">
        <f>COUNTIFS('D5'!$B$11:$B$4860,'A5'!$D20,'D5'!V$11:V$4860,"taip")</f>
        <v>0</v>
      </c>
      <c r="K20" s="256">
        <f>COUNTIFS('D5'!$B$11:$B$4860,'A5'!$D20,'D5'!W$11:W$4860,"taip")</f>
        <v>0</v>
      </c>
      <c r="L20" s="256">
        <f>COUNTIFS('D5'!$B$11:$B$4860,'A5'!$D20,'D5'!X$11:X$4860,"taip")</f>
        <v>0</v>
      </c>
      <c r="M20" s="256">
        <f>COUNTIFS('D5'!$B$11:$B$4860,'A5'!$D20,'D5'!Y$11:Y$4860,"taip")</f>
        <v>0</v>
      </c>
      <c r="N20" s="256">
        <f>COUNTIFS('D5'!$B$11:$B$4860,'A5'!$D20,'D5'!Z$11:Z$4860,"taip")</f>
        <v>0</v>
      </c>
      <c r="O20" s="256">
        <f>COUNTIFS('D5'!$B$11:$B$4860,'A5'!$D20,'D5'!AA$11:AA$4860,"taip")</f>
        <v>0</v>
      </c>
      <c r="P20" s="256">
        <f>COUNTIFS('D5'!$B$11:$B$4860,'A5'!$D20,'D5'!AB$11:AB$4860,"taip")</f>
        <v>0</v>
      </c>
      <c r="Q20" s="256">
        <f>COUNTIFS('D5'!$B$11:$B$4860,'A5'!$D20,'D5'!AC$11:AC$4860,"taip")</f>
        <v>0</v>
      </c>
      <c r="R20" s="256">
        <f>SUMIFS('D5'!$AG$11:$AG$4860,'D5'!$B$11:$B$4860,'A5'!$D20,'D5'!R$11:R$4860,"taip")</f>
        <v>0</v>
      </c>
      <c r="S20" s="256">
        <f>SUMIFS('D5'!$AG$11:$AG$4860,'D5'!$B$11:$B$4860,'A5'!$D20,'D5'!S$11:S$4860,"taip")</f>
        <v>0</v>
      </c>
      <c r="T20" s="256">
        <f>SUMIFS('D5'!$AG$11:$AG$4860,'D5'!$B$11:$B$4860,'A5'!$D20,'D5'!T$11:T$4860,"taip")</f>
        <v>0</v>
      </c>
      <c r="U20" s="256">
        <f>SUMIFS('D5'!$AG$11:$AG$4860,'D5'!$B$11:$B$4860,'A5'!$D20,'D5'!U$11:U$4860,"taip")</f>
        <v>0</v>
      </c>
      <c r="V20" s="256">
        <f>SUMIFS('D5'!$AG$11:$AG$4860,'D5'!$B$11:$B$4860,'A5'!$D20,'D5'!V$11:V$4860,"taip")</f>
        <v>0</v>
      </c>
      <c r="W20" s="256">
        <f>SUMIFS('D5'!$AG$11:$AG$4860,'D5'!$B$11:$B$4860,'A5'!$D20,'D5'!W$11:W$4860,"taip")</f>
        <v>0</v>
      </c>
      <c r="X20" s="256">
        <f>SUMIFS('D5'!$AG$11:$AG$4860,'D5'!$B$11:$B$4860,'A5'!$D20,'D5'!X$11:X$4860,"taip")</f>
        <v>0</v>
      </c>
      <c r="Y20" s="256">
        <f>SUMIFS('D5'!$AG$11:$AG$4860,'D5'!$B$11:$B$4860,'A5'!$D20,'D5'!Y$11:Y$4860,"taip")</f>
        <v>0</v>
      </c>
      <c r="Z20" s="256">
        <f>SUMIFS('D5'!$AG$11:$AG$4860,'D5'!$B$11:$B$4860,'A5'!$D20,'D5'!Z$11:Z$4860,"taip")</f>
        <v>0</v>
      </c>
      <c r="AA20" s="256">
        <f>SUMIFS('D5'!$AG$11:$AG$4860,'D5'!$B$11:$B$4860,'A5'!$D20,'D5'!AA$11:AA$4860,"taip")</f>
        <v>0</v>
      </c>
      <c r="AB20" s="256">
        <f>SUMIFS('D5'!$AG$11:$AG$4860,'D5'!$B$11:$B$4860,'A5'!$D20,'D5'!AB$11:AB$4860,"taip")</f>
        <v>0</v>
      </c>
      <c r="AC20" s="256">
        <f>SUMIFS('D5'!$AG$11:$AG$4860,'D5'!$B$11:$B$4860,'A5'!$D20,'D5'!AC$11:AC$4860,"taip")</f>
        <v>0</v>
      </c>
    </row>
    <row r="21" spans="1:29" x14ac:dyDescent="0.3">
      <c r="A21" s="13" t="s">
        <v>42</v>
      </c>
      <c r="B21" s="197">
        <f>'VPS1'!C23</f>
        <v>0</v>
      </c>
      <c r="C21" s="252">
        <f>'VPS1'!D23</f>
        <v>0</v>
      </c>
      <c r="D21" s="54">
        <f>'VPS1'!J23</f>
        <v>0</v>
      </c>
      <c r="E21" s="199">
        <f>'VPS1'!F23</f>
        <v>0</v>
      </c>
      <c r="F21" s="256">
        <f>COUNTIFS('D5'!$B$11:$B$4860,'A5'!$D21,'D5'!R$11:R$4860,"taip")</f>
        <v>0</v>
      </c>
      <c r="G21" s="256">
        <f>COUNTIFS('D5'!$B$11:$B$4860,'A5'!$D21,'D5'!S$11:S$4860,"taip")</f>
        <v>0</v>
      </c>
      <c r="H21" s="256">
        <f>COUNTIFS('D5'!$B$11:$B$4860,'A5'!$D21,'D5'!T$11:T$4860,"taip")</f>
        <v>0</v>
      </c>
      <c r="I21" s="256">
        <f>COUNTIFS('D5'!$B$11:$B$4860,'A5'!$D21,'D5'!U$11:U$4860,"taip")</f>
        <v>0</v>
      </c>
      <c r="J21" s="256">
        <f>COUNTIFS('D5'!$B$11:$B$4860,'A5'!$D21,'D5'!V$11:V$4860,"taip")</f>
        <v>0</v>
      </c>
      <c r="K21" s="256">
        <f>COUNTIFS('D5'!$B$11:$B$4860,'A5'!$D21,'D5'!W$11:W$4860,"taip")</f>
        <v>0</v>
      </c>
      <c r="L21" s="256">
        <f>COUNTIFS('D5'!$B$11:$B$4860,'A5'!$D21,'D5'!X$11:X$4860,"taip")</f>
        <v>0</v>
      </c>
      <c r="M21" s="256">
        <f>COUNTIFS('D5'!$B$11:$B$4860,'A5'!$D21,'D5'!Y$11:Y$4860,"taip")</f>
        <v>0</v>
      </c>
      <c r="N21" s="256">
        <f>COUNTIFS('D5'!$B$11:$B$4860,'A5'!$D21,'D5'!Z$11:Z$4860,"taip")</f>
        <v>0</v>
      </c>
      <c r="O21" s="256">
        <f>COUNTIFS('D5'!$B$11:$B$4860,'A5'!$D21,'D5'!AA$11:AA$4860,"taip")</f>
        <v>0</v>
      </c>
      <c r="P21" s="256">
        <f>COUNTIFS('D5'!$B$11:$B$4860,'A5'!$D21,'D5'!AB$11:AB$4860,"taip")</f>
        <v>0</v>
      </c>
      <c r="Q21" s="256">
        <f>COUNTIFS('D5'!$B$11:$B$4860,'A5'!$D21,'D5'!AC$11:AC$4860,"taip")</f>
        <v>0</v>
      </c>
      <c r="R21" s="256">
        <f>SUMIFS('D5'!$AG$11:$AG$4860,'D5'!$B$11:$B$4860,'A5'!$D21,'D5'!R$11:R$4860,"taip")</f>
        <v>0</v>
      </c>
      <c r="S21" s="256">
        <f>SUMIFS('D5'!$AG$11:$AG$4860,'D5'!$B$11:$B$4860,'A5'!$D21,'D5'!S$11:S$4860,"taip")</f>
        <v>0</v>
      </c>
      <c r="T21" s="256">
        <f>SUMIFS('D5'!$AG$11:$AG$4860,'D5'!$B$11:$B$4860,'A5'!$D21,'D5'!T$11:T$4860,"taip")</f>
        <v>0</v>
      </c>
      <c r="U21" s="256">
        <f>SUMIFS('D5'!$AG$11:$AG$4860,'D5'!$B$11:$B$4860,'A5'!$D21,'D5'!U$11:U$4860,"taip")</f>
        <v>0</v>
      </c>
      <c r="V21" s="256">
        <f>SUMIFS('D5'!$AG$11:$AG$4860,'D5'!$B$11:$B$4860,'A5'!$D21,'D5'!V$11:V$4860,"taip")</f>
        <v>0</v>
      </c>
      <c r="W21" s="256">
        <f>SUMIFS('D5'!$AG$11:$AG$4860,'D5'!$B$11:$B$4860,'A5'!$D21,'D5'!W$11:W$4860,"taip")</f>
        <v>0</v>
      </c>
      <c r="X21" s="256">
        <f>SUMIFS('D5'!$AG$11:$AG$4860,'D5'!$B$11:$B$4860,'A5'!$D21,'D5'!X$11:X$4860,"taip")</f>
        <v>0</v>
      </c>
      <c r="Y21" s="256">
        <f>SUMIFS('D5'!$AG$11:$AG$4860,'D5'!$B$11:$B$4860,'A5'!$D21,'D5'!Y$11:Y$4860,"taip")</f>
        <v>0</v>
      </c>
      <c r="Z21" s="256">
        <f>SUMIFS('D5'!$AG$11:$AG$4860,'D5'!$B$11:$B$4860,'A5'!$D21,'D5'!Z$11:Z$4860,"taip")</f>
        <v>0</v>
      </c>
      <c r="AA21" s="256">
        <f>SUMIFS('D5'!$AG$11:$AG$4860,'D5'!$B$11:$B$4860,'A5'!$D21,'D5'!AA$11:AA$4860,"taip")</f>
        <v>0</v>
      </c>
      <c r="AB21" s="256">
        <f>SUMIFS('D5'!$AG$11:$AG$4860,'D5'!$B$11:$B$4860,'A5'!$D21,'D5'!AB$11:AB$4860,"taip")</f>
        <v>0</v>
      </c>
      <c r="AC21" s="256">
        <f>SUMIFS('D5'!$AG$11:$AG$4860,'D5'!$B$11:$B$4860,'A5'!$D21,'D5'!AC$11:AC$4860,"taip")</f>
        <v>0</v>
      </c>
    </row>
    <row r="22" spans="1:29" x14ac:dyDescent="0.3">
      <c r="A22" s="13" t="s">
        <v>43</v>
      </c>
      <c r="B22" s="197">
        <f>'VPS1'!C24</f>
        <v>0</v>
      </c>
      <c r="C22" s="252">
        <f>'VPS1'!D24</f>
        <v>0</v>
      </c>
      <c r="D22" s="54">
        <f>'VPS1'!J24</f>
        <v>0</v>
      </c>
      <c r="E22" s="199">
        <f>'VPS1'!F24</f>
        <v>0</v>
      </c>
      <c r="F22" s="256">
        <f>COUNTIFS('D5'!$B$11:$B$4860,'A5'!$D22,'D5'!R$11:R$4860,"taip")</f>
        <v>0</v>
      </c>
      <c r="G22" s="256">
        <f>COUNTIFS('D5'!$B$11:$B$4860,'A5'!$D22,'D5'!S$11:S$4860,"taip")</f>
        <v>0</v>
      </c>
      <c r="H22" s="256">
        <f>COUNTIFS('D5'!$B$11:$B$4860,'A5'!$D22,'D5'!T$11:T$4860,"taip")</f>
        <v>0</v>
      </c>
      <c r="I22" s="256">
        <f>COUNTIFS('D5'!$B$11:$B$4860,'A5'!$D22,'D5'!U$11:U$4860,"taip")</f>
        <v>0</v>
      </c>
      <c r="J22" s="256">
        <f>COUNTIFS('D5'!$B$11:$B$4860,'A5'!$D22,'D5'!V$11:V$4860,"taip")</f>
        <v>0</v>
      </c>
      <c r="K22" s="256">
        <f>COUNTIFS('D5'!$B$11:$B$4860,'A5'!$D22,'D5'!W$11:W$4860,"taip")</f>
        <v>0</v>
      </c>
      <c r="L22" s="256">
        <f>COUNTIFS('D5'!$B$11:$B$4860,'A5'!$D22,'D5'!X$11:X$4860,"taip")</f>
        <v>0</v>
      </c>
      <c r="M22" s="256">
        <f>COUNTIFS('D5'!$B$11:$B$4860,'A5'!$D22,'D5'!Y$11:Y$4860,"taip")</f>
        <v>0</v>
      </c>
      <c r="N22" s="256">
        <f>COUNTIFS('D5'!$B$11:$B$4860,'A5'!$D22,'D5'!Z$11:Z$4860,"taip")</f>
        <v>0</v>
      </c>
      <c r="O22" s="256">
        <f>COUNTIFS('D5'!$B$11:$B$4860,'A5'!$D22,'D5'!AA$11:AA$4860,"taip")</f>
        <v>0</v>
      </c>
      <c r="P22" s="256">
        <f>COUNTIFS('D5'!$B$11:$B$4860,'A5'!$D22,'D5'!AB$11:AB$4860,"taip")</f>
        <v>0</v>
      </c>
      <c r="Q22" s="256">
        <f>COUNTIFS('D5'!$B$11:$B$4860,'A5'!$D22,'D5'!AC$11:AC$4860,"taip")</f>
        <v>0</v>
      </c>
      <c r="R22" s="256">
        <f>SUMIFS('D5'!$AG$11:$AG$4860,'D5'!$B$11:$B$4860,'A5'!$D22,'D5'!R$11:R$4860,"taip")</f>
        <v>0</v>
      </c>
      <c r="S22" s="256">
        <f>SUMIFS('D5'!$AG$11:$AG$4860,'D5'!$B$11:$B$4860,'A5'!$D22,'D5'!S$11:S$4860,"taip")</f>
        <v>0</v>
      </c>
      <c r="T22" s="256">
        <f>SUMIFS('D5'!$AG$11:$AG$4860,'D5'!$B$11:$B$4860,'A5'!$D22,'D5'!T$11:T$4860,"taip")</f>
        <v>0</v>
      </c>
      <c r="U22" s="256">
        <f>SUMIFS('D5'!$AG$11:$AG$4860,'D5'!$B$11:$B$4860,'A5'!$D22,'D5'!U$11:U$4860,"taip")</f>
        <v>0</v>
      </c>
      <c r="V22" s="256">
        <f>SUMIFS('D5'!$AG$11:$AG$4860,'D5'!$B$11:$B$4860,'A5'!$D22,'D5'!V$11:V$4860,"taip")</f>
        <v>0</v>
      </c>
      <c r="W22" s="256">
        <f>SUMIFS('D5'!$AG$11:$AG$4860,'D5'!$B$11:$B$4860,'A5'!$D22,'D5'!W$11:W$4860,"taip")</f>
        <v>0</v>
      </c>
      <c r="X22" s="256">
        <f>SUMIFS('D5'!$AG$11:$AG$4860,'D5'!$B$11:$B$4860,'A5'!$D22,'D5'!X$11:X$4860,"taip")</f>
        <v>0</v>
      </c>
      <c r="Y22" s="256">
        <f>SUMIFS('D5'!$AG$11:$AG$4860,'D5'!$B$11:$B$4860,'A5'!$D22,'D5'!Y$11:Y$4860,"taip")</f>
        <v>0</v>
      </c>
      <c r="Z22" s="256">
        <f>SUMIFS('D5'!$AG$11:$AG$4860,'D5'!$B$11:$B$4860,'A5'!$D22,'D5'!Z$11:Z$4860,"taip")</f>
        <v>0</v>
      </c>
      <c r="AA22" s="256">
        <f>SUMIFS('D5'!$AG$11:$AG$4860,'D5'!$B$11:$B$4860,'A5'!$D22,'D5'!AA$11:AA$4860,"taip")</f>
        <v>0</v>
      </c>
      <c r="AB22" s="256">
        <f>SUMIFS('D5'!$AG$11:$AG$4860,'D5'!$B$11:$B$4860,'A5'!$D22,'D5'!AB$11:AB$4860,"taip")</f>
        <v>0</v>
      </c>
      <c r="AC22" s="256">
        <f>SUMIFS('D5'!$AG$11:$AG$4860,'D5'!$B$11:$B$4860,'A5'!$D22,'D5'!AC$11:AC$4860,"taip")</f>
        <v>0</v>
      </c>
    </row>
    <row r="23" spans="1:29" x14ac:dyDescent="0.3">
      <c r="A23" s="13" t="s">
        <v>44</v>
      </c>
      <c r="B23" s="197">
        <f>'VPS1'!C25</f>
        <v>0</v>
      </c>
      <c r="C23" s="252">
        <f>'VPS1'!D25</f>
        <v>0</v>
      </c>
      <c r="D23" s="54">
        <f>'VPS1'!J25</f>
        <v>0</v>
      </c>
      <c r="E23" s="199">
        <f>'VPS1'!F25</f>
        <v>0</v>
      </c>
      <c r="F23" s="256">
        <f>COUNTIFS('D5'!$B$11:$B$4860,'A5'!$D23,'D5'!R$11:R$4860,"taip")</f>
        <v>0</v>
      </c>
      <c r="G23" s="256">
        <f>COUNTIFS('D5'!$B$11:$B$4860,'A5'!$D23,'D5'!S$11:S$4860,"taip")</f>
        <v>0</v>
      </c>
      <c r="H23" s="256">
        <f>COUNTIFS('D5'!$B$11:$B$4860,'A5'!$D23,'D5'!T$11:T$4860,"taip")</f>
        <v>0</v>
      </c>
      <c r="I23" s="256">
        <f>COUNTIFS('D5'!$B$11:$B$4860,'A5'!$D23,'D5'!U$11:U$4860,"taip")</f>
        <v>0</v>
      </c>
      <c r="J23" s="256">
        <f>COUNTIFS('D5'!$B$11:$B$4860,'A5'!$D23,'D5'!V$11:V$4860,"taip")</f>
        <v>0</v>
      </c>
      <c r="K23" s="256">
        <f>COUNTIFS('D5'!$B$11:$B$4860,'A5'!$D23,'D5'!W$11:W$4860,"taip")</f>
        <v>0</v>
      </c>
      <c r="L23" s="256">
        <f>COUNTIFS('D5'!$B$11:$B$4860,'A5'!$D23,'D5'!X$11:X$4860,"taip")</f>
        <v>0</v>
      </c>
      <c r="M23" s="256">
        <f>COUNTIFS('D5'!$B$11:$B$4860,'A5'!$D23,'D5'!Y$11:Y$4860,"taip")</f>
        <v>0</v>
      </c>
      <c r="N23" s="256">
        <f>COUNTIFS('D5'!$B$11:$B$4860,'A5'!$D23,'D5'!Z$11:Z$4860,"taip")</f>
        <v>0</v>
      </c>
      <c r="O23" s="256">
        <f>COUNTIFS('D5'!$B$11:$B$4860,'A5'!$D23,'D5'!AA$11:AA$4860,"taip")</f>
        <v>0</v>
      </c>
      <c r="P23" s="256">
        <f>COUNTIFS('D5'!$B$11:$B$4860,'A5'!$D23,'D5'!AB$11:AB$4860,"taip")</f>
        <v>0</v>
      </c>
      <c r="Q23" s="256">
        <f>COUNTIFS('D5'!$B$11:$B$4860,'A5'!$D23,'D5'!AC$11:AC$4860,"taip")</f>
        <v>0</v>
      </c>
      <c r="R23" s="256">
        <f>SUMIFS('D5'!$AG$11:$AG$4860,'D5'!$B$11:$B$4860,'A5'!$D23,'D5'!R$11:R$4860,"taip")</f>
        <v>0</v>
      </c>
      <c r="S23" s="256">
        <f>SUMIFS('D5'!$AG$11:$AG$4860,'D5'!$B$11:$B$4860,'A5'!$D23,'D5'!S$11:S$4860,"taip")</f>
        <v>0</v>
      </c>
      <c r="T23" s="256">
        <f>SUMIFS('D5'!$AG$11:$AG$4860,'D5'!$B$11:$B$4860,'A5'!$D23,'D5'!T$11:T$4860,"taip")</f>
        <v>0</v>
      </c>
      <c r="U23" s="256">
        <f>SUMIFS('D5'!$AG$11:$AG$4860,'D5'!$B$11:$B$4860,'A5'!$D23,'D5'!U$11:U$4860,"taip")</f>
        <v>0</v>
      </c>
      <c r="V23" s="256">
        <f>SUMIFS('D5'!$AG$11:$AG$4860,'D5'!$B$11:$B$4860,'A5'!$D23,'D5'!V$11:V$4860,"taip")</f>
        <v>0</v>
      </c>
      <c r="W23" s="256">
        <f>SUMIFS('D5'!$AG$11:$AG$4860,'D5'!$B$11:$B$4860,'A5'!$D23,'D5'!W$11:W$4860,"taip")</f>
        <v>0</v>
      </c>
      <c r="X23" s="256">
        <f>SUMIFS('D5'!$AG$11:$AG$4860,'D5'!$B$11:$B$4860,'A5'!$D23,'D5'!X$11:X$4860,"taip")</f>
        <v>0</v>
      </c>
      <c r="Y23" s="256">
        <f>SUMIFS('D5'!$AG$11:$AG$4860,'D5'!$B$11:$B$4860,'A5'!$D23,'D5'!Y$11:Y$4860,"taip")</f>
        <v>0</v>
      </c>
      <c r="Z23" s="256">
        <f>SUMIFS('D5'!$AG$11:$AG$4860,'D5'!$B$11:$B$4860,'A5'!$D23,'D5'!Z$11:Z$4860,"taip")</f>
        <v>0</v>
      </c>
      <c r="AA23" s="256">
        <f>SUMIFS('D5'!$AG$11:$AG$4860,'D5'!$B$11:$B$4860,'A5'!$D23,'D5'!AA$11:AA$4860,"taip")</f>
        <v>0</v>
      </c>
      <c r="AB23" s="256">
        <f>SUMIFS('D5'!$AG$11:$AG$4860,'D5'!$B$11:$B$4860,'A5'!$D23,'D5'!AB$11:AB$4860,"taip")</f>
        <v>0</v>
      </c>
      <c r="AC23" s="256">
        <f>SUMIFS('D5'!$AG$11:$AG$4860,'D5'!$B$11:$B$4860,'A5'!$D23,'D5'!AC$11:AC$4860,"taip")</f>
        <v>0</v>
      </c>
    </row>
    <row r="24" spans="1:29" x14ac:dyDescent="0.3">
      <c r="A24" s="13" t="s">
        <v>45</v>
      </c>
      <c r="B24" s="197">
        <f>'VPS1'!C26</f>
        <v>0</v>
      </c>
      <c r="C24" s="252">
        <f>'VPS1'!D26</f>
        <v>0</v>
      </c>
      <c r="D24" s="54">
        <f>'VPS1'!J26</f>
        <v>0</v>
      </c>
      <c r="E24" s="199">
        <f>'VPS1'!F26</f>
        <v>0</v>
      </c>
      <c r="F24" s="256">
        <f>COUNTIFS('D5'!$B$11:$B$4860,'A5'!$D24,'D5'!R$11:R$4860,"taip")</f>
        <v>0</v>
      </c>
      <c r="G24" s="256">
        <f>COUNTIFS('D5'!$B$11:$B$4860,'A5'!$D24,'D5'!S$11:S$4860,"taip")</f>
        <v>0</v>
      </c>
      <c r="H24" s="256">
        <f>COUNTIFS('D5'!$B$11:$B$4860,'A5'!$D24,'D5'!T$11:T$4860,"taip")</f>
        <v>0</v>
      </c>
      <c r="I24" s="256">
        <f>COUNTIFS('D5'!$B$11:$B$4860,'A5'!$D24,'D5'!U$11:U$4860,"taip")</f>
        <v>0</v>
      </c>
      <c r="J24" s="256">
        <f>COUNTIFS('D5'!$B$11:$B$4860,'A5'!$D24,'D5'!V$11:V$4860,"taip")</f>
        <v>0</v>
      </c>
      <c r="K24" s="256">
        <f>COUNTIFS('D5'!$B$11:$B$4860,'A5'!$D24,'D5'!W$11:W$4860,"taip")</f>
        <v>0</v>
      </c>
      <c r="L24" s="256">
        <f>COUNTIFS('D5'!$B$11:$B$4860,'A5'!$D24,'D5'!X$11:X$4860,"taip")</f>
        <v>0</v>
      </c>
      <c r="M24" s="256">
        <f>COUNTIFS('D5'!$B$11:$B$4860,'A5'!$D24,'D5'!Y$11:Y$4860,"taip")</f>
        <v>0</v>
      </c>
      <c r="N24" s="256">
        <f>COUNTIFS('D5'!$B$11:$B$4860,'A5'!$D24,'D5'!Z$11:Z$4860,"taip")</f>
        <v>0</v>
      </c>
      <c r="O24" s="256">
        <f>COUNTIFS('D5'!$B$11:$B$4860,'A5'!$D24,'D5'!AA$11:AA$4860,"taip")</f>
        <v>0</v>
      </c>
      <c r="P24" s="256">
        <f>COUNTIFS('D5'!$B$11:$B$4860,'A5'!$D24,'D5'!AB$11:AB$4860,"taip")</f>
        <v>0</v>
      </c>
      <c r="Q24" s="256">
        <f>COUNTIFS('D5'!$B$11:$B$4860,'A5'!$D24,'D5'!AC$11:AC$4860,"taip")</f>
        <v>0</v>
      </c>
      <c r="R24" s="256">
        <f>SUMIFS('D5'!$AG$11:$AG$4860,'D5'!$B$11:$B$4860,'A5'!$D24,'D5'!R$11:R$4860,"taip")</f>
        <v>0</v>
      </c>
      <c r="S24" s="256">
        <f>SUMIFS('D5'!$AG$11:$AG$4860,'D5'!$B$11:$B$4860,'A5'!$D24,'D5'!S$11:S$4860,"taip")</f>
        <v>0</v>
      </c>
      <c r="T24" s="256">
        <f>SUMIFS('D5'!$AG$11:$AG$4860,'D5'!$B$11:$B$4860,'A5'!$D24,'D5'!T$11:T$4860,"taip")</f>
        <v>0</v>
      </c>
      <c r="U24" s="256">
        <f>SUMIFS('D5'!$AG$11:$AG$4860,'D5'!$B$11:$B$4860,'A5'!$D24,'D5'!U$11:U$4860,"taip")</f>
        <v>0</v>
      </c>
      <c r="V24" s="256">
        <f>SUMIFS('D5'!$AG$11:$AG$4860,'D5'!$B$11:$B$4860,'A5'!$D24,'D5'!V$11:V$4860,"taip")</f>
        <v>0</v>
      </c>
      <c r="W24" s="256">
        <f>SUMIFS('D5'!$AG$11:$AG$4860,'D5'!$B$11:$B$4860,'A5'!$D24,'D5'!W$11:W$4860,"taip")</f>
        <v>0</v>
      </c>
      <c r="X24" s="256">
        <f>SUMIFS('D5'!$AG$11:$AG$4860,'D5'!$B$11:$B$4860,'A5'!$D24,'D5'!X$11:X$4860,"taip")</f>
        <v>0</v>
      </c>
      <c r="Y24" s="256">
        <f>SUMIFS('D5'!$AG$11:$AG$4860,'D5'!$B$11:$B$4860,'A5'!$D24,'D5'!Y$11:Y$4860,"taip")</f>
        <v>0</v>
      </c>
      <c r="Z24" s="256">
        <f>SUMIFS('D5'!$AG$11:$AG$4860,'D5'!$B$11:$B$4860,'A5'!$D24,'D5'!Z$11:Z$4860,"taip")</f>
        <v>0</v>
      </c>
      <c r="AA24" s="256">
        <f>SUMIFS('D5'!$AG$11:$AG$4860,'D5'!$B$11:$B$4860,'A5'!$D24,'D5'!AA$11:AA$4860,"taip")</f>
        <v>0</v>
      </c>
      <c r="AB24" s="256">
        <f>SUMIFS('D5'!$AG$11:$AG$4860,'D5'!$B$11:$B$4860,'A5'!$D24,'D5'!AB$11:AB$4860,"taip")</f>
        <v>0</v>
      </c>
      <c r="AC24" s="256">
        <f>SUMIFS('D5'!$AG$11:$AG$4860,'D5'!$B$11:$B$4860,'A5'!$D24,'D5'!AC$11:AC$4860,"taip")</f>
        <v>0</v>
      </c>
    </row>
    <row r="25" spans="1:29" x14ac:dyDescent="0.3">
      <c r="A25" s="13" t="s">
        <v>46</v>
      </c>
      <c r="B25" s="197">
        <f>'VPS1'!C27</f>
        <v>0</v>
      </c>
      <c r="C25" s="252">
        <f>'VPS1'!D27</f>
        <v>0</v>
      </c>
      <c r="D25" s="54">
        <f>'VPS1'!J27</f>
        <v>0</v>
      </c>
      <c r="E25" s="199">
        <f>'VPS1'!F27</f>
        <v>0</v>
      </c>
      <c r="F25" s="256">
        <f>COUNTIFS('D5'!$B$11:$B$4860,'A5'!$D25,'D5'!R$11:R$4860,"taip")</f>
        <v>0</v>
      </c>
      <c r="G25" s="256">
        <f>COUNTIFS('D5'!$B$11:$B$4860,'A5'!$D25,'D5'!S$11:S$4860,"taip")</f>
        <v>0</v>
      </c>
      <c r="H25" s="256">
        <f>COUNTIFS('D5'!$B$11:$B$4860,'A5'!$D25,'D5'!T$11:T$4860,"taip")</f>
        <v>0</v>
      </c>
      <c r="I25" s="256">
        <f>COUNTIFS('D5'!$B$11:$B$4860,'A5'!$D25,'D5'!U$11:U$4860,"taip")</f>
        <v>0</v>
      </c>
      <c r="J25" s="256">
        <f>COUNTIFS('D5'!$B$11:$B$4860,'A5'!$D25,'D5'!V$11:V$4860,"taip")</f>
        <v>0</v>
      </c>
      <c r="K25" s="256">
        <f>COUNTIFS('D5'!$B$11:$B$4860,'A5'!$D25,'D5'!W$11:W$4860,"taip")</f>
        <v>0</v>
      </c>
      <c r="L25" s="256">
        <f>COUNTIFS('D5'!$B$11:$B$4860,'A5'!$D25,'D5'!X$11:X$4860,"taip")</f>
        <v>0</v>
      </c>
      <c r="M25" s="256">
        <f>COUNTIFS('D5'!$B$11:$B$4860,'A5'!$D25,'D5'!Y$11:Y$4860,"taip")</f>
        <v>0</v>
      </c>
      <c r="N25" s="256">
        <f>COUNTIFS('D5'!$B$11:$B$4860,'A5'!$D25,'D5'!Z$11:Z$4860,"taip")</f>
        <v>0</v>
      </c>
      <c r="O25" s="256">
        <f>COUNTIFS('D5'!$B$11:$B$4860,'A5'!$D25,'D5'!AA$11:AA$4860,"taip")</f>
        <v>0</v>
      </c>
      <c r="P25" s="256">
        <f>COUNTIFS('D5'!$B$11:$B$4860,'A5'!$D25,'D5'!AB$11:AB$4860,"taip")</f>
        <v>0</v>
      </c>
      <c r="Q25" s="256">
        <f>COUNTIFS('D5'!$B$11:$B$4860,'A5'!$D25,'D5'!AC$11:AC$4860,"taip")</f>
        <v>0</v>
      </c>
      <c r="R25" s="256">
        <f>SUMIFS('D5'!$AG$11:$AG$4860,'D5'!$B$11:$B$4860,'A5'!$D25,'D5'!R$11:R$4860,"taip")</f>
        <v>0</v>
      </c>
      <c r="S25" s="256">
        <f>SUMIFS('D5'!$AG$11:$AG$4860,'D5'!$B$11:$B$4860,'A5'!$D25,'D5'!S$11:S$4860,"taip")</f>
        <v>0</v>
      </c>
      <c r="T25" s="256">
        <f>SUMIFS('D5'!$AG$11:$AG$4860,'D5'!$B$11:$B$4860,'A5'!$D25,'D5'!T$11:T$4860,"taip")</f>
        <v>0</v>
      </c>
      <c r="U25" s="256">
        <f>SUMIFS('D5'!$AG$11:$AG$4860,'D5'!$B$11:$B$4860,'A5'!$D25,'D5'!U$11:U$4860,"taip")</f>
        <v>0</v>
      </c>
      <c r="V25" s="256">
        <f>SUMIFS('D5'!$AG$11:$AG$4860,'D5'!$B$11:$B$4860,'A5'!$D25,'D5'!V$11:V$4860,"taip")</f>
        <v>0</v>
      </c>
      <c r="W25" s="256">
        <f>SUMIFS('D5'!$AG$11:$AG$4860,'D5'!$B$11:$B$4860,'A5'!$D25,'D5'!W$11:W$4860,"taip")</f>
        <v>0</v>
      </c>
      <c r="X25" s="256">
        <f>SUMIFS('D5'!$AG$11:$AG$4860,'D5'!$B$11:$B$4860,'A5'!$D25,'D5'!X$11:X$4860,"taip")</f>
        <v>0</v>
      </c>
      <c r="Y25" s="256">
        <f>SUMIFS('D5'!$AG$11:$AG$4860,'D5'!$B$11:$B$4860,'A5'!$D25,'D5'!Y$11:Y$4860,"taip")</f>
        <v>0</v>
      </c>
      <c r="Z25" s="256">
        <f>SUMIFS('D5'!$AG$11:$AG$4860,'D5'!$B$11:$B$4860,'A5'!$D25,'D5'!Z$11:Z$4860,"taip")</f>
        <v>0</v>
      </c>
      <c r="AA25" s="256">
        <f>SUMIFS('D5'!$AG$11:$AG$4860,'D5'!$B$11:$B$4860,'A5'!$D25,'D5'!AA$11:AA$4860,"taip")</f>
        <v>0</v>
      </c>
      <c r="AB25" s="256">
        <f>SUMIFS('D5'!$AG$11:$AG$4860,'D5'!$B$11:$B$4860,'A5'!$D25,'D5'!AB$11:AB$4860,"taip")</f>
        <v>0</v>
      </c>
      <c r="AC25" s="256">
        <f>SUMIFS('D5'!$AG$11:$AG$4860,'D5'!$B$11:$B$4860,'A5'!$D25,'D5'!AC$11:AC$4860,"taip")</f>
        <v>0</v>
      </c>
    </row>
    <row r="26" spans="1:29" x14ac:dyDescent="0.3">
      <c r="A26" s="13" t="s">
        <v>47</v>
      </c>
      <c r="B26" s="197">
        <f>'VPS1'!C28</f>
        <v>0</v>
      </c>
      <c r="C26" s="252">
        <f>'VPS1'!D28</f>
        <v>0</v>
      </c>
      <c r="D26" s="54">
        <f>'VPS1'!J28</f>
        <v>0</v>
      </c>
      <c r="E26" s="199">
        <f>'VPS1'!F28</f>
        <v>0</v>
      </c>
      <c r="F26" s="256">
        <f>COUNTIFS('D5'!$B$11:$B$4860,'A5'!$D26,'D5'!R$11:R$4860,"taip")</f>
        <v>0</v>
      </c>
      <c r="G26" s="256">
        <f>COUNTIFS('D5'!$B$11:$B$4860,'A5'!$D26,'D5'!S$11:S$4860,"taip")</f>
        <v>0</v>
      </c>
      <c r="H26" s="256">
        <f>COUNTIFS('D5'!$B$11:$B$4860,'A5'!$D26,'D5'!T$11:T$4860,"taip")</f>
        <v>0</v>
      </c>
      <c r="I26" s="256">
        <f>COUNTIFS('D5'!$B$11:$B$4860,'A5'!$D26,'D5'!U$11:U$4860,"taip")</f>
        <v>0</v>
      </c>
      <c r="J26" s="256">
        <f>COUNTIFS('D5'!$B$11:$B$4860,'A5'!$D26,'D5'!V$11:V$4860,"taip")</f>
        <v>0</v>
      </c>
      <c r="K26" s="256">
        <f>COUNTIFS('D5'!$B$11:$B$4860,'A5'!$D26,'D5'!W$11:W$4860,"taip")</f>
        <v>0</v>
      </c>
      <c r="L26" s="256">
        <f>COUNTIFS('D5'!$B$11:$B$4860,'A5'!$D26,'D5'!X$11:X$4860,"taip")</f>
        <v>0</v>
      </c>
      <c r="M26" s="256">
        <f>COUNTIFS('D5'!$B$11:$B$4860,'A5'!$D26,'D5'!Y$11:Y$4860,"taip")</f>
        <v>0</v>
      </c>
      <c r="N26" s="256">
        <f>COUNTIFS('D5'!$B$11:$B$4860,'A5'!$D26,'D5'!Z$11:Z$4860,"taip")</f>
        <v>0</v>
      </c>
      <c r="O26" s="256">
        <f>COUNTIFS('D5'!$B$11:$B$4860,'A5'!$D26,'D5'!AA$11:AA$4860,"taip")</f>
        <v>0</v>
      </c>
      <c r="P26" s="256">
        <f>COUNTIFS('D5'!$B$11:$B$4860,'A5'!$D26,'D5'!AB$11:AB$4860,"taip")</f>
        <v>0</v>
      </c>
      <c r="Q26" s="256">
        <f>COUNTIFS('D5'!$B$11:$B$4860,'A5'!$D26,'D5'!AC$11:AC$4860,"taip")</f>
        <v>0</v>
      </c>
      <c r="R26" s="256">
        <f>SUMIFS('D5'!$AG$11:$AG$4860,'D5'!$B$11:$B$4860,'A5'!$D26,'D5'!R$11:R$4860,"taip")</f>
        <v>0</v>
      </c>
      <c r="S26" s="256">
        <f>SUMIFS('D5'!$AG$11:$AG$4860,'D5'!$B$11:$B$4860,'A5'!$D26,'D5'!S$11:S$4860,"taip")</f>
        <v>0</v>
      </c>
      <c r="T26" s="256">
        <f>SUMIFS('D5'!$AG$11:$AG$4860,'D5'!$B$11:$B$4860,'A5'!$D26,'D5'!T$11:T$4860,"taip")</f>
        <v>0</v>
      </c>
      <c r="U26" s="256">
        <f>SUMIFS('D5'!$AG$11:$AG$4860,'D5'!$B$11:$B$4860,'A5'!$D26,'D5'!U$11:U$4860,"taip")</f>
        <v>0</v>
      </c>
      <c r="V26" s="256">
        <f>SUMIFS('D5'!$AG$11:$AG$4860,'D5'!$B$11:$B$4860,'A5'!$D26,'D5'!V$11:V$4860,"taip")</f>
        <v>0</v>
      </c>
      <c r="W26" s="256">
        <f>SUMIFS('D5'!$AG$11:$AG$4860,'D5'!$B$11:$B$4860,'A5'!$D26,'D5'!W$11:W$4860,"taip")</f>
        <v>0</v>
      </c>
      <c r="X26" s="256">
        <f>SUMIFS('D5'!$AG$11:$AG$4860,'D5'!$B$11:$B$4860,'A5'!$D26,'D5'!X$11:X$4860,"taip")</f>
        <v>0</v>
      </c>
      <c r="Y26" s="256">
        <f>SUMIFS('D5'!$AG$11:$AG$4860,'D5'!$B$11:$B$4860,'A5'!$D26,'D5'!Y$11:Y$4860,"taip")</f>
        <v>0</v>
      </c>
      <c r="Z26" s="256">
        <f>SUMIFS('D5'!$AG$11:$AG$4860,'D5'!$B$11:$B$4860,'A5'!$D26,'D5'!Z$11:Z$4860,"taip")</f>
        <v>0</v>
      </c>
      <c r="AA26" s="256">
        <f>SUMIFS('D5'!$AG$11:$AG$4860,'D5'!$B$11:$B$4860,'A5'!$D26,'D5'!AA$11:AA$4860,"taip")</f>
        <v>0</v>
      </c>
      <c r="AB26" s="256">
        <f>SUMIFS('D5'!$AG$11:$AG$4860,'D5'!$B$11:$B$4860,'A5'!$D26,'D5'!AB$11:AB$4860,"taip")</f>
        <v>0</v>
      </c>
      <c r="AC26" s="256">
        <f>SUMIFS('D5'!$AG$11:$AG$4860,'D5'!$B$11:$B$4860,'A5'!$D26,'D5'!AC$11:AC$4860,"taip")</f>
        <v>0</v>
      </c>
    </row>
    <row r="27" spans="1:29" x14ac:dyDescent="0.3">
      <c r="A27" s="13" t="s">
        <v>48</v>
      </c>
      <c r="B27" s="197">
        <f>'VPS1'!C29</f>
        <v>0</v>
      </c>
      <c r="C27" s="252">
        <f>'VPS1'!D29</f>
        <v>0</v>
      </c>
      <c r="D27" s="54">
        <f>'VPS1'!J29</f>
        <v>0</v>
      </c>
      <c r="E27" s="199">
        <f>'VPS1'!F29</f>
        <v>0</v>
      </c>
      <c r="F27" s="256">
        <f>COUNTIFS('D5'!$B$11:$B$4860,'A5'!$D27,'D5'!R$11:R$4860,"taip")</f>
        <v>0</v>
      </c>
      <c r="G27" s="256">
        <f>COUNTIFS('D5'!$B$11:$B$4860,'A5'!$D27,'D5'!S$11:S$4860,"taip")</f>
        <v>0</v>
      </c>
      <c r="H27" s="256">
        <f>COUNTIFS('D5'!$B$11:$B$4860,'A5'!$D27,'D5'!T$11:T$4860,"taip")</f>
        <v>0</v>
      </c>
      <c r="I27" s="256">
        <f>COUNTIFS('D5'!$B$11:$B$4860,'A5'!$D27,'D5'!U$11:U$4860,"taip")</f>
        <v>0</v>
      </c>
      <c r="J27" s="256">
        <f>COUNTIFS('D5'!$B$11:$B$4860,'A5'!$D27,'D5'!V$11:V$4860,"taip")</f>
        <v>0</v>
      </c>
      <c r="K27" s="256">
        <f>COUNTIFS('D5'!$B$11:$B$4860,'A5'!$D27,'D5'!W$11:W$4860,"taip")</f>
        <v>0</v>
      </c>
      <c r="L27" s="256">
        <f>COUNTIFS('D5'!$B$11:$B$4860,'A5'!$D27,'D5'!X$11:X$4860,"taip")</f>
        <v>0</v>
      </c>
      <c r="M27" s="256">
        <f>COUNTIFS('D5'!$B$11:$B$4860,'A5'!$D27,'D5'!Y$11:Y$4860,"taip")</f>
        <v>0</v>
      </c>
      <c r="N27" s="256">
        <f>COUNTIFS('D5'!$B$11:$B$4860,'A5'!$D27,'D5'!Z$11:Z$4860,"taip")</f>
        <v>0</v>
      </c>
      <c r="O27" s="256">
        <f>COUNTIFS('D5'!$B$11:$B$4860,'A5'!$D27,'D5'!AA$11:AA$4860,"taip")</f>
        <v>0</v>
      </c>
      <c r="P27" s="256">
        <f>COUNTIFS('D5'!$B$11:$B$4860,'A5'!$D27,'D5'!AB$11:AB$4860,"taip")</f>
        <v>0</v>
      </c>
      <c r="Q27" s="256">
        <f>COUNTIFS('D5'!$B$11:$B$4860,'A5'!$D27,'D5'!AC$11:AC$4860,"taip")</f>
        <v>0</v>
      </c>
      <c r="R27" s="256">
        <f>SUMIFS('D5'!$AG$11:$AG$4860,'D5'!$B$11:$B$4860,'A5'!$D27,'D5'!R$11:R$4860,"taip")</f>
        <v>0</v>
      </c>
      <c r="S27" s="256">
        <f>SUMIFS('D5'!$AG$11:$AG$4860,'D5'!$B$11:$B$4860,'A5'!$D27,'D5'!S$11:S$4860,"taip")</f>
        <v>0</v>
      </c>
      <c r="T27" s="256">
        <f>SUMIFS('D5'!$AG$11:$AG$4860,'D5'!$B$11:$B$4860,'A5'!$D27,'D5'!T$11:T$4860,"taip")</f>
        <v>0</v>
      </c>
      <c r="U27" s="256">
        <f>SUMIFS('D5'!$AG$11:$AG$4860,'D5'!$B$11:$B$4860,'A5'!$D27,'D5'!U$11:U$4860,"taip")</f>
        <v>0</v>
      </c>
      <c r="V27" s="256">
        <f>SUMIFS('D5'!$AG$11:$AG$4860,'D5'!$B$11:$B$4860,'A5'!$D27,'D5'!V$11:V$4860,"taip")</f>
        <v>0</v>
      </c>
      <c r="W27" s="256">
        <f>SUMIFS('D5'!$AG$11:$AG$4860,'D5'!$B$11:$B$4860,'A5'!$D27,'D5'!W$11:W$4860,"taip")</f>
        <v>0</v>
      </c>
      <c r="X27" s="256">
        <f>SUMIFS('D5'!$AG$11:$AG$4860,'D5'!$B$11:$B$4860,'A5'!$D27,'D5'!X$11:X$4860,"taip")</f>
        <v>0</v>
      </c>
      <c r="Y27" s="256">
        <f>SUMIFS('D5'!$AG$11:$AG$4860,'D5'!$B$11:$B$4860,'A5'!$D27,'D5'!Y$11:Y$4860,"taip")</f>
        <v>0</v>
      </c>
      <c r="Z27" s="256">
        <f>SUMIFS('D5'!$AG$11:$AG$4860,'D5'!$B$11:$B$4860,'A5'!$D27,'D5'!Z$11:Z$4860,"taip")</f>
        <v>0</v>
      </c>
      <c r="AA27" s="256">
        <f>SUMIFS('D5'!$AG$11:$AG$4860,'D5'!$B$11:$B$4860,'A5'!$D27,'D5'!AA$11:AA$4860,"taip")</f>
        <v>0</v>
      </c>
      <c r="AB27" s="256">
        <f>SUMIFS('D5'!$AG$11:$AG$4860,'D5'!$B$11:$B$4860,'A5'!$D27,'D5'!AB$11:AB$4860,"taip")</f>
        <v>0</v>
      </c>
      <c r="AC27" s="256">
        <f>SUMIFS('D5'!$AG$11:$AG$4860,'D5'!$B$11:$B$4860,'A5'!$D27,'D5'!AC$11:AC$4860,"taip")</f>
        <v>0</v>
      </c>
    </row>
  </sheetData>
  <phoneticPr fontId="18"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topLeftCell="B1" workbookViewId="0">
      <selection activeCell="F12" sqref="F12"/>
    </sheetView>
  </sheetViews>
  <sheetFormatPr defaultRowHeight="14.4" x14ac:dyDescent="0.3"/>
  <cols>
    <col min="1" max="1" width="49.33203125" customWidth="1"/>
    <col min="2" max="14" width="11.6640625" customWidth="1"/>
    <col min="15" max="15" width="15" customWidth="1"/>
    <col min="16" max="16" width="12.6640625" customWidth="1"/>
  </cols>
  <sheetData>
    <row r="1" spans="1:16" ht="18" x14ac:dyDescent="0.35">
      <c r="B1" s="277" t="s">
        <v>542</v>
      </c>
      <c r="C1" s="277"/>
      <c r="D1" s="277"/>
      <c r="E1" s="277"/>
      <c r="O1" s="277"/>
    </row>
    <row r="2" spans="1:16" ht="18" x14ac:dyDescent="0.35">
      <c r="B2" s="277"/>
      <c r="C2" s="277"/>
      <c r="D2" s="277"/>
      <c r="E2" s="277"/>
      <c r="O2" s="277"/>
    </row>
    <row r="3" spans="1:16" ht="18" x14ac:dyDescent="0.35">
      <c r="A3" s="328" t="s">
        <v>613</v>
      </c>
      <c r="B3" t="s">
        <v>616</v>
      </c>
      <c r="C3" s="277"/>
      <c r="D3" s="277"/>
      <c r="E3" s="277"/>
      <c r="O3" s="277"/>
    </row>
    <row r="4" spans="1:16" ht="18" x14ac:dyDescent="0.35">
      <c r="A4" s="328" t="s">
        <v>615</v>
      </c>
      <c r="B4" t="s">
        <v>624</v>
      </c>
      <c r="C4" s="277"/>
      <c r="D4" s="277"/>
      <c r="E4" s="277"/>
      <c r="O4" s="277"/>
    </row>
    <row r="5" spans="1:16" ht="18" x14ac:dyDescent="0.35">
      <c r="A5" s="328"/>
      <c r="C5" s="277"/>
      <c r="D5" s="277"/>
      <c r="E5" s="277"/>
      <c r="O5" s="277"/>
    </row>
    <row r="6" spans="1:16" ht="15" thickBot="1" x14ac:dyDescent="0.35">
      <c r="B6" s="297"/>
      <c r="C6" s="291">
        <v>2024</v>
      </c>
      <c r="D6" s="291">
        <v>2024</v>
      </c>
      <c r="E6" s="291">
        <v>2025</v>
      </c>
      <c r="F6" s="291">
        <v>2025</v>
      </c>
      <c r="G6" s="291">
        <v>2026</v>
      </c>
      <c r="H6" s="291">
        <v>2026</v>
      </c>
      <c r="I6" s="291">
        <v>2027</v>
      </c>
      <c r="J6" s="291">
        <v>2027</v>
      </c>
      <c r="K6" s="291">
        <v>2028</v>
      </c>
      <c r="L6" s="291">
        <v>2028</v>
      </c>
      <c r="M6" s="291">
        <v>2029</v>
      </c>
      <c r="N6" s="291">
        <v>2029</v>
      </c>
      <c r="O6" s="297"/>
      <c r="P6" s="297"/>
    </row>
    <row r="7" spans="1:16" ht="83.4" customHeight="1" x14ac:dyDescent="0.3">
      <c r="A7" s="303" t="s">
        <v>490</v>
      </c>
      <c r="B7" s="301" t="s">
        <v>544</v>
      </c>
      <c r="C7" s="301" t="s">
        <v>545</v>
      </c>
      <c r="D7" s="301" t="s">
        <v>546</v>
      </c>
      <c r="E7" s="301" t="s">
        <v>547</v>
      </c>
      <c r="F7" s="301" t="s">
        <v>548</v>
      </c>
      <c r="G7" s="301" t="s">
        <v>549</v>
      </c>
      <c r="H7" s="301" t="s">
        <v>550</v>
      </c>
      <c r="I7" s="301" t="s">
        <v>551</v>
      </c>
      <c r="J7" s="301" t="s">
        <v>552</v>
      </c>
      <c r="K7" s="301" t="s">
        <v>553</v>
      </c>
      <c r="L7" s="301" t="s">
        <v>554</v>
      </c>
      <c r="M7" s="301" t="s">
        <v>555</v>
      </c>
      <c r="N7" s="301" t="s">
        <v>556</v>
      </c>
      <c r="O7" s="301" t="s">
        <v>557</v>
      </c>
      <c r="P7" s="302" t="s">
        <v>498</v>
      </c>
    </row>
    <row r="8" spans="1:16" ht="52.95" customHeight="1" x14ac:dyDescent="0.3">
      <c r="A8" s="293"/>
      <c r="B8" s="299" t="s">
        <v>529</v>
      </c>
      <c r="C8" s="299" t="s">
        <v>529</v>
      </c>
      <c r="D8" s="299" t="s">
        <v>529</v>
      </c>
      <c r="E8" s="299" t="s">
        <v>529</v>
      </c>
      <c r="F8" s="299" t="s">
        <v>529</v>
      </c>
      <c r="G8" s="299" t="s">
        <v>529</v>
      </c>
      <c r="H8" s="299" t="s">
        <v>529</v>
      </c>
      <c r="I8" s="299" t="s">
        <v>529</v>
      </c>
      <c r="J8" s="299" t="s">
        <v>529</v>
      </c>
      <c r="K8" s="299" t="s">
        <v>529</v>
      </c>
      <c r="L8" s="299" t="s">
        <v>529</v>
      </c>
      <c r="M8" s="299" t="s">
        <v>529</v>
      </c>
      <c r="N8" s="299" t="s">
        <v>529</v>
      </c>
      <c r="O8" s="300" t="s">
        <v>559</v>
      </c>
      <c r="P8" s="300" t="s">
        <v>559</v>
      </c>
    </row>
    <row r="9" spans="1:16" x14ac:dyDescent="0.3">
      <c r="A9" s="271" t="s">
        <v>543</v>
      </c>
      <c r="B9" s="272">
        <v>37</v>
      </c>
      <c r="C9" s="272">
        <v>1</v>
      </c>
      <c r="D9" s="272">
        <v>4</v>
      </c>
      <c r="E9" s="272">
        <v>0</v>
      </c>
      <c r="F9" s="43">
        <v>1</v>
      </c>
      <c r="G9" s="43"/>
      <c r="H9" s="43"/>
      <c r="I9" s="43"/>
      <c r="J9" s="43"/>
      <c r="K9" s="43"/>
      <c r="L9" s="43"/>
      <c r="M9" s="43"/>
      <c r="N9" s="43"/>
      <c r="O9" s="289">
        <f>B9+C9-D9+E9-F9+G9-H9+I9-J9+K9-L9+M9-N9</f>
        <v>33</v>
      </c>
      <c r="P9" s="298"/>
    </row>
    <row r="10" spans="1:16" x14ac:dyDescent="0.3">
      <c r="A10" s="280" t="s">
        <v>497</v>
      </c>
      <c r="B10" s="292"/>
      <c r="C10" s="292"/>
      <c r="D10" s="292"/>
      <c r="E10" s="292"/>
      <c r="F10" s="292"/>
      <c r="G10" s="292"/>
      <c r="H10" s="292"/>
      <c r="I10" s="292"/>
      <c r="J10" s="292"/>
      <c r="K10" s="292"/>
      <c r="L10" s="292"/>
      <c r="M10" s="292"/>
      <c r="N10" s="292"/>
      <c r="O10" s="304"/>
      <c r="P10" s="304"/>
    </row>
    <row r="11" spans="1:16" x14ac:dyDescent="0.3">
      <c r="A11" s="273" t="s">
        <v>499</v>
      </c>
      <c r="B11" s="274">
        <v>3</v>
      </c>
      <c r="C11" s="274">
        <v>0</v>
      </c>
      <c r="D11" s="274">
        <v>0</v>
      </c>
      <c r="E11" s="274">
        <v>0</v>
      </c>
      <c r="F11" s="274">
        <v>1</v>
      </c>
      <c r="G11" s="274"/>
      <c r="H11" s="274"/>
      <c r="I11" s="274"/>
      <c r="J11" s="274"/>
      <c r="K11" s="274"/>
      <c r="L11" s="274"/>
      <c r="M11" s="274"/>
      <c r="N11" s="274"/>
      <c r="O11" s="289">
        <f t="shared" ref="O11:O15" si="0">B11+C11-D11+E11-F11+G11-H11+I11-J11+K11-L11+M11-N11</f>
        <v>2</v>
      </c>
      <c r="P11" s="298">
        <f>O11/$O$9*100</f>
        <v>6.0606060606060606</v>
      </c>
    </row>
    <row r="12" spans="1:16" x14ac:dyDescent="0.3">
      <c r="A12" s="273" t="s">
        <v>500</v>
      </c>
      <c r="B12" s="274">
        <v>4</v>
      </c>
      <c r="C12" s="274">
        <v>1</v>
      </c>
      <c r="D12" s="274">
        <v>1</v>
      </c>
      <c r="E12" s="274">
        <v>0</v>
      </c>
      <c r="F12" s="274">
        <v>0</v>
      </c>
      <c r="G12" s="274"/>
      <c r="H12" s="274"/>
      <c r="I12" s="274"/>
      <c r="J12" s="274"/>
      <c r="K12" s="274"/>
      <c r="L12" s="274"/>
      <c r="M12" s="274"/>
      <c r="N12" s="274"/>
      <c r="O12" s="289">
        <f t="shared" si="0"/>
        <v>4</v>
      </c>
      <c r="P12" s="298">
        <f t="shared" ref="P12:P15" si="1">O12/$O$9*100</f>
        <v>12.121212121212121</v>
      </c>
    </row>
    <row r="13" spans="1:16" x14ac:dyDescent="0.3">
      <c r="A13" s="273" t="s">
        <v>501</v>
      </c>
      <c r="B13" s="274">
        <v>20</v>
      </c>
      <c r="C13" s="274">
        <v>0</v>
      </c>
      <c r="D13" s="274">
        <v>3</v>
      </c>
      <c r="E13" s="274">
        <v>0</v>
      </c>
      <c r="F13" s="274">
        <v>0</v>
      </c>
      <c r="G13" s="274"/>
      <c r="H13" s="274"/>
      <c r="I13" s="274"/>
      <c r="J13" s="274"/>
      <c r="K13" s="274"/>
      <c r="L13" s="274"/>
      <c r="M13" s="274"/>
      <c r="N13" s="274"/>
      <c r="O13" s="289">
        <f t="shared" si="0"/>
        <v>17</v>
      </c>
      <c r="P13" s="298">
        <f t="shared" si="1"/>
        <v>51.515151515151516</v>
      </c>
    </row>
    <row r="14" spans="1:16" x14ac:dyDescent="0.3">
      <c r="A14" s="273" t="s">
        <v>294</v>
      </c>
      <c r="B14" s="274">
        <v>10</v>
      </c>
      <c r="C14" s="274"/>
      <c r="D14" s="274"/>
      <c r="E14" s="274"/>
      <c r="F14" s="274"/>
      <c r="G14" s="274"/>
      <c r="H14" s="274"/>
      <c r="I14" s="274"/>
      <c r="J14" s="274"/>
      <c r="K14" s="274"/>
      <c r="L14" s="274"/>
      <c r="M14" s="274"/>
      <c r="N14" s="274"/>
      <c r="O14" s="289">
        <f t="shared" si="0"/>
        <v>10</v>
      </c>
      <c r="P14" s="298">
        <f t="shared" si="1"/>
        <v>30.303030303030305</v>
      </c>
    </row>
    <row r="15" spans="1:16" x14ac:dyDescent="0.3">
      <c r="A15" s="275" t="s">
        <v>502</v>
      </c>
      <c r="B15" s="276">
        <f>SUM(B11:B14)</f>
        <v>37</v>
      </c>
      <c r="C15" s="276">
        <f t="shared" ref="C15:N15" si="2">SUM(C11:C14)</f>
        <v>1</v>
      </c>
      <c r="D15" s="276">
        <f t="shared" si="2"/>
        <v>4</v>
      </c>
      <c r="E15" s="276">
        <f t="shared" si="2"/>
        <v>0</v>
      </c>
      <c r="F15" s="276">
        <f t="shared" si="2"/>
        <v>1</v>
      </c>
      <c r="G15" s="276">
        <f t="shared" si="2"/>
        <v>0</v>
      </c>
      <c r="H15" s="276">
        <f t="shared" si="2"/>
        <v>0</v>
      </c>
      <c r="I15" s="276">
        <f t="shared" si="2"/>
        <v>0</v>
      </c>
      <c r="J15" s="276">
        <f t="shared" si="2"/>
        <v>0</v>
      </c>
      <c r="K15" s="276">
        <f t="shared" si="2"/>
        <v>0</v>
      </c>
      <c r="L15" s="276">
        <f t="shared" si="2"/>
        <v>0</v>
      </c>
      <c r="M15" s="276">
        <f t="shared" si="2"/>
        <v>0</v>
      </c>
      <c r="N15" s="276">
        <f t="shared" si="2"/>
        <v>0</v>
      </c>
      <c r="O15" s="296">
        <f t="shared" si="0"/>
        <v>33</v>
      </c>
      <c r="P15" s="298">
        <f t="shared" si="1"/>
        <v>100</v>
      </c>
    </row>
    <row r="16" spans="1:16" x14ac:dyDescent="0.3">
      <c r="A16" s="32" t="s">
        <v>558</v>
      </c>
      <c r="B16" s="32" t="str">
        <f>IF(B9=B15,"Gerai","Klaida, nesutampa skaičius iš viso")</f>
        <v>Gerai</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Gerai</v>
      </c>
      <c r="P16" s="32"/>
    </row>
    <row r="19" spans="1:1" x14ac:dyDescent="0.3">
      <c r="A19" s="34" t="s">
        <v>494</v>
      </c>
    </row>
    <row r="20" spans="1:1" ht="48" customHeight="1" x14ac:dyDescent="0.3">
      <c r="A20" s="33" t="s">
        <v>560</v>
      </c>
    </row>
  </sheetData>
  <dataValidations count="1">
    <dataValidation type="whole" allowBlank="1" showInputMessage="1" showErrorMessage="1" prompt="Maksimali reikšmė - 20. Sveiki skaičiai be tarpų." sqref="B11:N14" xr:uid="{00000000-0002-0000-1000-000000000000}">
      <formula1>0</formula1>
      <formula2>20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topLeftCell="A6" workbookViewId="0">
      <selection activeCell="C14" sqref="C14"/>
    </sheetView>
  </sheetViews>
  <sheetFormatPr defaultRowHeight="14.4" x14ac:dyDescent="0.3"/>
  <cols>
    <col min="1" max="1" width="49.33203125" customWidth="1"/>
    <col min="2" max="14" width="12.33203125" customWidth="1"/>
    <col min="15" max="15" width="15.44140625" customWidth="1"/>
    <col min="16" max="16" width="12.33203125" customWidth="1"/>
    <col min="17" max="17" width="17.6640625" customWidth="1"/>
  </cols>
  <sheetData>
    <row r="1" spans="1:17" ht="18" x14ac:dyDescent="0.35">
      <c r="B1" s="310" t="s">
        <v>510</v>
      </c>
      <c r="C1" s="277"/>
      <c r="D1" s="277"/>
      <c r="E1" s="277"/>
    </row>
    <row r="2" spans="1:17" ht="18" x14ac:dyDescent="0.35">
      <c r="B2" s="310"/>
      <c r="C2" s="277"/>
      <c r="D2" s="277"/>
      <c r="E2" s="277"/>
    </row>
    <row r="3" spans="1:17" ht="18" x14ac:dyDescent="0.35">
      <c r="A3" s="328" t="s">
        <v>613</v>
      </c>
      <c r="B3" t="s">
        <v>616</v>
      </c>
      <c r="C3" s="277"/>
      <c r="D3" s="277"/>
      <c r="E3" s="277"/>
    </row>
    <row r="4" spans="1:17" ht="18" x14ac:dyDescent="0.35">
      <c r="A4" s="328" t="s">
        <v>615</v>
      </c>
      <c r="B4" t="s">
        <v>624</v>
      </c>
      <c r="C4" s="277"/>
      <c r="D4" s="277"/>
      <c r="E4" s="277"/>
    </row>
    <row r="5" spans="1:17" ht="18" x14ac:dyDescent="0.35">
      <c r="A5" s="285"/>
      <c r="B5" s="277"/>
      <c r="C5" s="277"/>
      <c r="D5" s="277"/>
      <c r="E5" s="277"/>
    </row>
    <row r="6" spans="1:17" ht="15" thickBot="1" x14ac:dyDescent="0.35">
      <c r="B6" s="297"/>
      <c r="C6" s="291">
        <v>2024</v>
      </c>
      <c r="D6" s="291">
        <v>2024</v>
      </c>
      <c r="E6" s="291">
        <v>2025</v>
      </c>
      <c r="F6" s="291">
        <v>2025</v>
      </c>
      <c r="G6" s="291">
        <v>2026</v>
      </c>
      <c r="H6" s="291">
        <v>2026</v>
      </c>
      <c r="I6" s="291">
        <v>2027</v>
      </c>
      <c r="J6" s="291">
        <v>2027</v>
      </c>
      <c r="K6" s="291">
        <v>2028</v>
      </c>
      <c r="L6" s="291">
        <v>2028</v>
      </c>
      <c r="M6" s="291">
        <v>2029</v>
      </c>
      <c r="N6" s="291">
        <v>2029</v>
      </c>
      <c r="O6" s="297"/>
      <c r="P6" s="297"/>
    </row>
    <row r="7" spans="1:17" ht="94.2" customHeight="1" x14ac:dyDescent="0.3">
      <c r="A7" s="303" t="s">
        <v>490</v>
      </c>
      <c r="B7" s="301" t="s">
        <v>544</v>
      </c>
      <c r="C7" s="301" t="s">
        <v>545</v>
      </c>
      <c r="D7" s="301" t="s">
        <v>546</v>
      </c>
      <c r="E7" s="301" t="s">
        <v>547</v>
      </c>
      <c r="F7" s="301" t="s">
        <v>548</v>
      </c>
      <c r="G7" s="301" t="s">
        <v>549</v>
      </c>
      <c r="H7" s="301" t="s">
        <v>550</v>
      </c>
      <c r="I7" s="301" t="s">
        <v>551</v>
      </c>
      <c r="J7" s="301" t="s">
        <v>552</v>
      </c>
      <c r="K7" s="301" t="s">
        <v>553</v>
      </c>
      <c r="L7" s="301" t="s">
        <v>554</v>
      </c>
      <c r="M7" s="301" t="s">
        <v>555</v>
      </c>
      <c r="N7" s="301" t="s">
        <v>556</v>
      </c>
      <c r="O7" s="301" t="s">
        <v>557</v>
      </c>
      <c r="P7" s="302" t="s">
        <v>498</v>
      </c>
      <c r="Q7" s="32" t="s">
        <v>558</v>
      </c>
    </row>
    <row r="8" spans="1:17" ht="43.2" x14ac:dyDescent="0.3">
      <c r="A8" s="279"/>
      <c r="B8" s="299" t="s">
        <v>529</v>
      </c>
      <c r="C8" s="299" t="s">
        <v>529</v>
      </c>
      <c r="D8" s="299" t="s">
        <v>529</v>
      </c>
      <c r="E8" s="299" t="s">
        <v>529</v>
      </c>
      <c r="F8" s="299" t="s">
        <v>529</v>
      </c>
      <c r="G8" s="299" t="s">
        <v>529</v>
      </c>
      <c r="H8" s="299" t="s">
        <v>529</v>
      </c>
      <c r="I8" s="299" t="s">
        <v>529</v>
      </c>
      <c r="J8" s="299" t="s">
        <v>529</v>
      </c>
      <c r="K8" s="299" t="s">
        <v>529</v>
      </c>
      <c r="L8" s="299" t="s">
        <v>529</v>
      </c>
      <c r="M8" s="299" t="s">
        <v>529</v>
      </c>
      <c r="N8" s="299" t="s">
        <v>529</v>
      </c>
      <c r="O8" s="300" t="s">
        <v>559</v>
      </c>
      <c r="P8" s="300" t="s">
        <v>559</v>
      </c>
      <c r="Q8" s="300" t="s">
        <v>559</v>
      </c>
    </row>
    <row r="9" spans="1:17" x14ac:dyDescent="0.3">
      <c r="A9" s="271" t="s">
        <v>496</v>
      </c>
      <c r="B9" s="272">
        <v>12</v>
      </c>
      <c r="C9" s="272">
        <v>2</v>
      </c>
      <c r="D9" s="272">
        <v>2</v>
      </c>
      <c r="E9" s="272">
        <v>1</v>
      </c>
      <c r="F9" s="43">
        <v>1</v>
      </c>
      <c r="G9" s="305"/>
      <c r="H9" s="43"/>
      <c r="I9" s="43"/>
      <c r="J9" s="43"/>
      <c r="K9" s="43"/>
      <c r="L9" s="43"/>
      <c r="M9" s="43"/>
      <c r="N9" s="43"/>
      <c r="O9" s="296">
        <f>B9+C9-D9+E9-F9+G9-H9+I9-J9+K9-L9+M9-N9</f>
        <v>12</v>
      </c>
      <c r="P9" s="307"/>
      <c r="Q9" s="315"/>
    </row>
    <row r="10" spans="1:17" x14ac:dyDescent="0.3">
      <c r="A10" s="311" t="s">
        <v>497</v>
      </c>
      <c r="B10" s="292"/>
      <c r="C10" s="292"/>
      <c r="D10" s="292"/>
      <c r="E10" s="292"/>
      <c r="F10" s="292"/>
      <c r="G10" s="292"/>
      <c r="H10" s="292"/>
      <c r="I10" s="292"/>
      <c r="J10" s="292"/>
      <c r="K10" s="292"/>
      <c r="L10" s="292"/>
      <c r="M10" s="292"/>
      <c r="N10" s="292"/>
      <c r="O10" s="296"/>
      <c r="P10" s="307"/>
      <c r="Q10" s="315"/>
    </row>
    <row r="11" spans="1:17" x14ac:dyDescent="0.3">
      <c r="A11" s="273" t="s">
        <v>499</v>
      </c>
      <c r="B11" s="274">
        <v>3</v>
      </c>
      <c r="C11" s="274">
        <v>2</v>
      </c>
      <c r="D11" s="274">
        <v>3</v>
      </c>
      <c r="E11" s="274"/>
      <c r="F11" s="295"/>
      <c r="G11" s="306"/>
      <c r="H11" s="43"/>
      <c r="I11" s="43"/>
      <c r="J11" s="43"/>
      <c r="K11" s="43"/>
      <c r="L11" s="43"/>
      <c r="M11" s="43"/>
      <c r="N11" s="43"/>
      <c r="O11" s="312">
        <f t="shared" ref="O11:O24" si="0">B11+C11-D11+E11-F11+G11-H11+I11-J11+K11-L11+M11-N11</f>
        <v>2</v>
      </c>
      <c r="P11" s="313">
        <f>O11/$O$9*100</f>
        <v>16.666666666666664</v>
      </c>
      <c r="Q11" s="315" t="str">
        <f>IF(P11&lt;=20,"Gerai","Klaida, procentas neatitinka taisyklių sąlygos")</f>
        <v>Gerai</v>
      </c>
    </row>
    <row r="12" spans="1:17" x14ac:dyDescent="0.3">
      <c r="A12" s="273" t="s">
        <v>500</v>
      </c>
      <c r="B12" s="274">
        <v>4</v>
      </c>
      <c r="C12" s="274">
        <v>0</v>
      </c>
      <c r="D12" s="274">
        <v>0</v>
      </c>
      <c r="E12" s="274">
        <v>1</v>
      </c>
      <c r="F12" s="295">
        <v>1</v>
      </c>
      <c r="G12" s="306"/>
      <c r="H12" s="43"/>
      <c r="I12" s="43"/>
      <c r="J12" s="43"/>
      <c r="K12" s="43"/>
      <c r="L12" s="43"/>
      <c r="M12" s="43"/>
      <c r="N12" s="43"/>
      <c r="O12" s="312">
        <f t="shared" si="0"/>
        <v>4</v>
      </c>
      <c r="P12" s="313">
        <f t="shared" ref="P12:P24" si="1">O12/$O$9*100</f>
        <v>33.333333333333329</v>
      </c>
      <c r="Q12" s="315" t="str">
        <f>IF(P12&lt;=50,"Gerai","Klaida, procentas neatitinka taisyklių sąlygos")</f>
        <v>Gerai</v>
      </c>
    </row>
    <row r="13" spans="1:17" x14ac:dyDescent="0.3">
      <c r="A13" s="273" t="s">
        <v>501</v>
      </c>
      <c r="B13" s="274">
        <v>5</v>
      </c>
      <c r="C13" s="274">
        <v>1</v>
      </c>
      <c r="D13" s="274">
        <v>0</v>
      </c>
      <c r="E13" s="274"/>
      <c r="F13" s="295"/>
      <c r="G13" s="306"/>
      <c r="H13" s="43"/>
      <c r="I13" s="43"/>
      <c r="J13" s="43"/>
      <c r="K13" s="43"/>
      <c r="L13" s="43"/>
      <c r="M13" s="43"/>
      <c r="N13" s="43"/>
      <c r="O13" s="312">
        <f t="shared" si="0"/>
        <v>6</v>
      </c>
      <c r="P13" s="313">
        <f t="shared" si="1"/>
        <v>50</v>
      </c>
      <c r="Q13" s="315" t="str">
        <f>IF(P13&lt;=50,"Gerai","Klaida, procentas neatitinka taisyklių sąlygos")</f>
        <v>Gerai</v>
      </c>
    </row>
    <row r="14" spans="1:17" x14ac:dyDescent="0.3">
      <c r="A14" s="273" t="s">
        <v>294</v>
      </c>
      <c r="B14" s="274"/>
      <c r="C14" s="274"/>
      <c r="D14" s="274"/>
      <c r="E14" s="274"/>
      <c r="F14" s="295"/>
      <c r="G14" s="306"/>
      <c r="H14" s="43"/>
      <c r="I14" s="43"/>
      <c r="J14" s="43"/>
      <c r="K14" s="43"/>
      <c r="L14" s="43"/>
      <c r="M14" s="43"/>
      <c r="N14" s="43"/>
      <c r="O14" s="312">
        <f t="shared" si="0"/>
        <v>0</v>
      </c>
      <c r="P14" s="313">
        <f t="shared" si="1"/>
        <v>0</v>
      </c>
      <c r="Q14" s="315" t="str">
        <f>IF(P14&lt;=50,"Gerai","Klaida, procentas neatitinka taisyklių sąlygos")</f>
        <v>Gerai</v>
      </c>
    </row>
    <row r="15" spans="1:17" x14ac:dyDescent="0.3">
      <c r="A15" s="308" t="s">
        <v>502</v>
      </c>
      <c r="B15" s="276">
        <f>SUM(B11:B14)</f>
        <v>12</v>
      </c>
      <c r="C15" s="276">
        <f t="shared" ref="C15:N15" si="2">SUM(C11:C14)</f>
        <v>3</v>
      </c>
      <c r="D15" s="276">
        <f t="shared" si="2"/>
        <v>3</v>
      </c>
      <c r="E15" s="276">
        <f t="shared" si="2"/>
        <v>1</v>
      </c>
      <c r="F15" s="276">
        <f t="shared" si="2"/>
        <v>1</v>
      </c>
      <c r="G15" s="276">
        <f t="shared" si="2"/>
        <v>0</v>
      </c>
      <c r="H15" s="276">
        <f t="shared" si="2"/>
        <v>0</v>
      </c>
      <c r="I15" s="276">
        <f t="shared" si="2"/>
        <v>0</v>
      </c>
      <c r="J15" s="276">
        <f t="shared" si="2"/>
        <v>0</v>
      </c>
      <c r="K15" s="276">
        <f t="shared" si="2"/>
        <v>0</v>
      </c>
      <c r="L15" s="276">
        <f t="shared" si="2"/>
        <v>0</v>
      </c>
      <c r="M15" s="276">
        <f t="shared" si="2"/>
        <v>0</v>
      </c>
      <c r="N15" s="276">
        <f t="shared" si="2"/>
        <v>0</v>
      </c>
      <c r="O15" s="296">
        <f t="shared" si="0"/>
        <v>12</v>
      </c>
      <c r="P15" s="314">
        <f t="shared" si="1"/>
        <v>100</v>
      </c>
      <c r="Q15" s="315" t="str">
        <f>IF($O$9=O15,"Gerai","Klaida, nesutampa suma iš viso")</f>
        <v>Gerai</v>
      </c>
    </row>
    <row r="16" spans="1:17" x14ac:dyDescent="0.3">
      <c r="A16" s="311" t="s">
        <v>503</v>
      </c>
      <c r="B16" s="292"/>
      <c r="C16" s="292"/>
      <c r="D16" s="292"/>
      <c r="E16" s="292"/>
      <c r="F16" s="292"/>
      <c r="G16" s="292"/>
      <c r="H16" s="292"/>
      <c r="I16" s="292"/>
      <c r="J16" s="292"/>
      <c r="K16" s="292"/>
      <c r="L16" s="292"/>
      <c r="M16" s="292"/>
      <c r="N16" s="292"/>
      <c r="O16" s="296"/>
      <c r="P16" s="313">
        <f t="shared" si="1"/>
        <v>0</v>
      </c>
      <c r="Q16" s="315"/>
    </row>
    <row r="17" spans="1:17" x14ac:dyDescent="0.3">
      <c r="A17" s="273" t="s">
        <v>504</v>
      </c>
      <c r="B17" s="274">
        <v>5</v>
      </c>
      <c r="C17" s="274">
        <v>1</v>
      </c>
      <c r="D17" s="274">
        <v>1</v>
      </c>
      <c r="E17" s="274"/>
      <c r="F17" s="295"/>
      <c r="G17" s="306"/>
      <c r="H17" s="43"/>
      <c r="I17" s="43"/>
      <c r="J17" s="43"/>
      <c r="K17" s="43"/>
      <c r="L17" s="43"/>
      <c r="M17" s="43"/>
      <c r="N17" s="43"/>
      <c r="O17" s="312">
        <f t="shared" si="0"/>
        <v>5</v>
      </c>
      <c r="P17" s="313">
        <f t="shared" si="1"/>
        <v>41.666666666666671</v>
      </c>
      <c r="Q17" s="315" t="str">
        <f>IF(P17&gt;=40,"Gerai","Klaida, procentas neatitinka taisyklių sąlygos")</f>
        <v>Gerai</v>
      </c>
    </row>
    <row r="18" spans="1:17" x14ac:dyDescent="0.3">
      <c r="A18" s="273" t="s">
        <v>505</v>
      </c>
      <c r="B18" s="274">
        <v>7</v>
      </c>
      <c r="C18" s="274">
        <v>1</v>
      </c>
      <c r="D18" s="274">
        <v>1</v>
      </c>
      <c r="E18" s="274">
        <v>1</v>
      </c>
      <c r="F18" s="295">
        <v>1</v>
      </c>
      <c r="G18" s="306"/>
      <c r="H18" s="43"/>
      <c r="I18" s="43"/>
      <c r="J18" s="43"/>
      <c r="K18" s="43"/>
      <c r="L18" s="43"/>
      <c r="M18" s="43"/>
      <c r="N18" s="43"/>
      <c r="O18" s="312">
        <f t="shared" si="0"/>
        <v>7</v>
      </c>
      <c r="P18" s="313">
        <f t="shared" si="1"/>
        <v>58.333333333333336</v>
      </c>
      <c r="Q18" s="315" t="str">
        <f>IF(P18&gt;=40,"Gerai","Klaida, procentas neatitinka taisyklių sąlygos")</f>
        <v>Gerai</v>
      </c>
    </row>
    <row r="19" spans="1:17" x14ac:dyDescent="0.3">
      <c r="A19" s="308" t="s">
        <v>502</v>
      </c>
      <c r="B19" s="276">
        <f>SUM(B17:B18)</f>
        <v>12</v>
      </c>
      <c r="C19" s="276">
        <f t="shared" ref="C19:N19" si="3">SUM(C17:C18)</f>
        <v>2</v>
      </c>
      <c r="D19" s="276">
        <f t="shared" si="3"/>
        <v>2</v>
      </c>
      <c r="E19" s="276">
        <f t="shared" si="3"/>
        <v>1</v>
      </c>
      <c r="F19" s="276">
        <f t="shared" si="3"/>
        <v>1</v>
      </c>
      <c r="G19" s="276">
        <f t="shared" si="3"/>
        <v>0</v>
      </c>
      <c r="H19" s="276">
        <f t="shared" si="3"/>
        <v>0</v>
      </c>
      <c r="I19" s="276">
        <f t="shared" si="3"/>
        <v>0</v>
      </c>
      <c r="J19" s="276">
        <f t="shared" si="3"/>
        <v>0</v>
      </c>
      <c r="K19" s="276">
        <f t="shared" si="3"/>
        <v>0</v>
      </c>
      <c r="L19" s="276">
        <f t="shared" si="3"/>
        <v>0</v>
      </c>
      <c r="M19" s="276">
        <f t="shared" si="3"/>
        <v>0</v>
      </c>
      <c r="N19" s="276">
        <f t="shared" si="3"/>
        <v>0</v>
      </c>
      <c r="O19" s="296">
        <f t="shared" si="0"/>
        <v>12</v>
      </c>
      <c r="P19" s="314">
        <f t="shared" si="1"/>
        <v>100</v>
      </c>
      <c r="Q19" s="315" t="str">
        <f>IF($O$9=O19,"Gerai","Klaida, nesutampa suma iš viso")</f>
        <v>Gerai</v>
      </c>
    </row>
    <row r="20" spans="1:17" x14ac:dyDescent="0.3">
      <c r="A20" s="311" t="s">
        <v>506</v>
      </c>
      <c r="B20" s="292"/>
      <c r="C20" s="292"/>
      <c r="D20" s="292"/>
      <c r="E20" s="292"/>
      <c r="F20" s="292"/>
      <c r="G20" s="292"/>
      <c r="H20" s="292"/>
      <c r="I20" s="292"/>
      <c r="J20" s="292"/>
      <c r="K20" s="292"/>
      <c r="L20" s="292"/>
      <c r="M20" s="292"/>
      <c r="N20" s="292"/>
      <c r="O20" s="296"/>
      <c r="P20" s="313">
        <f t="shared" si="1"/>
        <v>0</v>
      </c>
      <c r="Q20" s="315"/>
    </row>
    <row r="21" spans="1:17" x14ac:dyDescent="0.3">
      <c r="A21" s="273" t="s">
        <v>507</v>
      </c>
      <c r="B21" s="274">
        <v>2</v>
      </c>
      <c r="C21" s="274">
        <v>0</v>
      </c>
      <c r="D21" s="274">
        <v>1</v>
      </c>
      <c r="E21" s="274"/>
      <c r="F21" s="295"/>
      <c r="G21" s="306"/>
      <c r="H21" s="43"/>
      <c r="I21" s="43"/>
      <c r="J21" s="43"/>
      <c r="K21" s="43"/>
      <c r="L21" s="43"/>
      <c r="M21" s="43"/>
      <c r="N21" s="43"/>
      <c r="O21" s="312">
        <f t="shared" si="0"/>
        <v>1</v>
      </c>
      <c r="P21" s="313">
        <f t="shared" si="1"/>
        <v>8.3333333333333321</v>
      </c>
      <c r="Q21" s="315"/>
    </row>
    <row r="22" spans="1:17" x14ac:dyDescent="0.3">
      <c r="A22" s="273" t="s">
        <v>508</v>
      </c>
      <c r="B22" s="274">
        <v>3</v>
      </c>
      <c r="C22" s="274">
        <v>1</v>
      </c>
      <c r="D22" s="274">
        <v>0</v>
      </c>
      <c r="E22" s="274">
        <v>1</v>
      </c>
      <c r="F22" s="295">
        <v>1</v>
      </c>
      <c r="G22" s="306"/>
      <c r="H22" s="43"/>
      <c r="I22" s="43"/>
      <c r="J22" s="43"/>
      <c r="K22" s="43"/>
      <c r="L22" s="43"/>
      <c r="M22" s="43"/>
      <c r="N22" s="43"/>
      <c r="O22" s="312">
        <f t="shared" si="0"/>
        <v>4</v>
      </c>
      <c r="P22" s="313">
        <f t="shared" si="1"/>
        <v>33.333333333333329</v>
      </c>
      <c r="Q22" s="315"/>
    </row>
    <row r="23" spans="1:17" x14ac:dyDescent="0.3">
      <c r="A23" s="273" t="s">
        <v>509</v>
      </c>
      <c r="B23" s="274">
        <v>7</v>
      </c>
      <c r="C23" s="274">
        <v>1</v>
      </c>
      <c r="D23" s="274">
        <v>1</v>
      </c>
      <c r="E23" s="274"/>
      <c r="F23" s="295"/>
      <c r="G23" s="306"/>
      <c r="H23" s="43"/>
      <c r="I23" s="43"/>
      <c r="J23" s="43"/>
      <c r="K23" s="43"/>
      <c r="L23" s="43"/>
      <c r="M23" s="43"/>
      <c r="N23" s="43"/>
      <c r="O23" s="312">
        <f t="shared" si="0"/>
        <v>7</v>
      </c>
      <c r="P23" s="313">
        <f t="shared" si="1"/>
        <v>58.333333333333336</v>
      </c>
      <c r="Q23" s="315"/>
    </row>
    <row r="24" spans="1:17" ht="15" thickBot="1" x14ac:dyDescent="0.35">
      <c r="A24" s="309" t="s">
        <v>502</v>
      </c>
      <c r="B24" s="276">
        <f>SUM(B21:B23)</f>
        <v>12</v>
      </c>
      <c r="C24" s="276">
        <f t="shared" ref="C24:N24" si="4">SUM(C21:C23)</f>
        <v>2</v>
      </c>
      <c r="D24" s="276">
        <f t="shared" si="4"/>
        <v>2</v>
      </c>
      <c r="E24" s="276">
        <f t="shared" si="4"/>
        <v>1</v>
      </c>
      <c r="F24" s="276">
        <f t="shared" si="4"/>
        <v>1</v>
      </c>
      <c r="G24" s="276">
        <f t="shared" si="4"/>
        <v>0</v>
      </c>
      <c r="H24" s="276">
        <f t="shared" si="4"/>
        <v>0</v>
      </c>
      <c r="I24" s="276">
        <f t="shared" si="4"/>
        <v>0</v>
      </c>
      <c r="J24" s="276">
        <f t="shared" si="4"/>
        <v>0</v>
      </c>
      <c r="K24" s="276">
        <f t="shared" si="4"/>
        <v>0</v>
      </c>
      <c r="L24" s="276">
        <f t="shared" si="4"/>
        <v>0</v>
      </c>
      <c r="M24" s="276">
        <f t="shared" si="4"/>
        <v>0</v>
      </c>
      <c r="N24" s="276">
        <f t="shared" si="4"/>
        <v>0</v>
      </c>
      <c r="O24" s="296">
        <f t="shared" si="0"/>
        <v>12</v>
      </c>
      <c r="P24" s="314">
        <f t="shared" si="1"/>
        <v>100</v>
      </c>
      <c r="Q24" s="315" t="str">
        <f>IF($O$9=O24,"Gerai","Klaida, nesutampa suma iš viso")</f>
        <v>Gerai</v>
      </c>
    </row>
    <row r="27" spans="1:17" x14ac:dyDescent="0.3">
      <c r="A27" s="34" t="s">
        <v>494</v>
      </c>
    </row>
    <row r="28" spans="1:17" ht="28.8" x14ac:dyDescent="0.3">
      <c r="A28" s="33" t="s">
        <v>560</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3"/>
  <sheetViews>
    <sheetView topLeftCell="A9" workbookViewId="0">
      <selection activeCell="B13" sqref="B13"/>
    </sheetView>
  </sheetViews>
  <sheetFormatPr defaultRowHeight="14.4" x14ac:dyDescent="0.3"/>
  <cols>
    <col min="1" max="1" width="16.109375" customWidth="1"/>
    <col min="2" max="2" width="34.88671875" customWidth="1"/>
    <col min="3" max="3" width="38.5546875" customWidth="1"/>
    <col min="4" max="4" width="19.6640625" customWidth="1"/>
    <col min="5" max="5" width="15.88671875" customWidth="1"/>
    <col min="6" max="6" width="37.44140625" customWidth="1"/>
  </cols>
  <sheetData>
    <row r="2" spans="1:6" ht="18" x14ac:dyDescent="0.35">
      <c r="A2" s="318"/>
      <c r="B2" s="277" t="s">
        <v>524</v>
      </c>
    </row>
    <row r="3" spans="1:6" ht="18" x14ac:dyDescent="0.35">
      <c r="A3" s="318"/>
      <c r="B3" s="277"/>
    </row>
    <row r="4" spans="1:6" x14ac:dyDescent="0.3">
      <c r="A4" s="328" t="s">
        <v>613</v>
      </c>
      <c r="B4" t="s">
        <v>616</v>
      </c>
    </row>
    <row r="5" spans="1:6" ht="18" customHeight="1" x14ac:dyDescent="0.3">
      <c r="A5" s="328" t="s">
        <v>615</v>
      </c>
      <c r="B5" t="s">
        <v>682</v>
      </c>
    </row>
    <row r="7" spans="1:6" ht="31.95" customHeight="1" x14ac:dyDescent="0.3">
      <c r="A7" s="316" t="s">
        <v>525</v>
      </c>
      <c r="B7" s="316" t="s">
        <v>526</v>
      </c>
      <c r="C7" s="316" t="s">
        <v>527</v>
      </c>
      <c r="D7" s="316" t="s">
        <v>528</v>
      </c>
      <c r="E7" s="316" t="s">
        <v>540</v>
      </c>
      <c r="F7" s="316" t="s">
        <v>541</v>
      </c>
    </row>
    <row r="8" spans="1:6" ht="62.4" customHeight="1" x14ac:dyDescent="0.3">
      <c r="A8" s="300" t="s">
        <v>561</v>
      </c>
      <c r="B8" s="300" t="s">
        <v>561</v>
      </c>
      <c r="C8" s="317" t="s">
        <v>562</v>
      </c>
      <c r="D8" s="300" t="s">
        <v>561</v>
      </c>
      <c r="E8" s="317" t="s">
        <v>563</v>
      </c>
      <c r="F8" s="317" t="s">
        <v>564</v>
      </c>
    </row>
    <row r="9" spans="1:6" ht="187.2" x14ac:dyDescent="0.3">
      <c r="A9" s="290">
        <v>2024</v>
      </c>
      <c r="B9" s="268" t="s">
        <v>565</v>
      </c>
      <c r="C9" s="268" t="s">
        <v>711</v>
      </c>
      <c r="D9" s="268" t="s">
        <v>536</v>
      </c>
      <c r="E9" s="268">
        <v>15</v>
      </c>
      <c r="F9" s="268" t="s">
        <v>712</v>
      </c>
    </row>
    <row r="10" spans="1:6" ht="28.8" x14ac:dyDescent="0.3">
      <c r="A10" s="290">
        <v>2024</v>
      </c>
      <c r="B10" s="268" t="s">
        <v>530</v>
      </c>
      <c r="C10" s="268" t="s">
        <v>705</v>
      </c>
      <c r="D10" s="268" t="s">
        <v>536</v>
      </c>
      <c r="E10" s="268"/>
      <c r="F10" s="268"/>
    </row>
    <row r="11" spans="1:6" ht="43.2" x14ac:dyDescent="0.3">
      <c r="A11" s="290">
        <v>2024</v>
      </c>
      <c r="B11" s="268" t="s">
        <v>535</v>
      </c>
      <c r="C11" s="397" t="s">
        <v>706</v>
      </c>
      <c r="D11" s="268" t="s">
        <v>536</v>
      </c>
      <c r="E11" s="268"/>
      <c r="F11" s="268"/>
    </row>
    <row r="12" spans="1:6" ht="43.2" x14ac:dyDescent="0.3">
      <c r="A12" s="290">
        <v>2025</v>
      </c>
      <c r="B12" s="268" t="s">
        <v>535</v>
      </c>
      <c r="C12" s="397" t="s">
        <v>706</v>
      </c>
      <c r="D12" s="268" t="s">
        <v>536</v>
      </c>
      <c r="E12" s="268"/>
      <c r="F12" s="268"/>
    </row>
    <row r="13" spans="1:6" x14ac:dyDescent="0.3">
      <c r="A13" s="290">
        <v>2025</v>
      </c>
      <c r="B13" s="268" t="s">
        <v>535</v>
      </c>
      <c r="C13" s="268" t="s">
        <v>767</v>
      </c>
      <c r="D13" s="268" t="s">
        <v>536</v>
      </c>
      <c r="E13" s="268">
        <v>20</v>
      </c>
      <c r="F13" s="268" t="s">
        <v>712</v>
      </c>
    </row>
    <row r="14" spans="1:6" x14ac:dyDescent="0.3">
      <c r="A14" s="290"/>
      <c r="B14" s="268"/>
      <c r="C14" s="268"/>
      <c r="D14" s="268"/>
      <c r="E14" s="268"/>
      <c r="F14" s="268"/>
    </row>
    <row r="15" spans="1:6" x14ac:dyDescent="0.3">
      <c r="A15" s="290"/>
      <c r="B15" s="268"/>
      <c r="C15" s="268"/>
      <c r="D15" s="268"/>
      <c r="E15" s="268"/>
      <c r="F15" s="268"/>
    </row>
    <row r="16" spans="1:6" x14ac:dyDescent="0.3">
      <c r="A16" s="290"/>
      <c r="B16" s="268"/>
      <c r="C16" s="268"/>
      <c r="D16" s="268"/>
      <c r="E16" s="268"/>
      <c r="F16" s="268"/>
    </row>
    <row r="17" spans="1:6" x14ac:dyDescent="0.3">
      <c r="A17" s="290"/>
      <c r="B17" s="268"/>
      <c r="C17" s="268"/>
      <c r="D17" s="268"/>
      <c r="E17" s="268"/>
      <c r="F17" s="268"/>
    </row>
    <row r="18" spans="1:6" x14ac:dyDescent="0.3">
      <c r="A18" s="290"/>
      <c r="B18" s="268"/>
      <c r="C18" s="268"/>
      <c r="D18" s="268"/>
      <c r="E18" s="268"/>
      <c r="F18" s="268"/>
    </row>
    <row r="19" spans="1:6" x14ac:dyDescent="0.3">
      <c r="A19" s="290"/>
      <c r="B19" s="268"/>
      <c r="C19" s="268"/>
      <c r="D19" s="268"/>
      <c r="E19" s="268"/>
      <c r="F19" s="268"/>
    </row>
    <row r="20" spans="1:6" x14ac:dyDescent="0.3">
      <c r="A20" s="290"/>
      <c r="B20" s="268"/>
      <c r="C20" s="268"/>
      <c r="D20" s="268"/>
      <c r="E20" s="268"/>
      <c r="F20" s="268"/>
    </row>
    <row r="21" spans="1:6" x14ac:dyDescent="0.3">
      <c r="A21" s="290"/>
      <c r="B21" s="268"/>
      <c r="C21" s="268"/>
      <c r="D21" s="268"/>
      <c r="E21" s="268"/>
      <c r="F21" s="268"/>
    </row>
    <row r="22" spans="1:6" x14ac:dyDescent="0.3">
      <c r="A22" s="290"/>
      <c r="B22" s="268"/>
      <c r="C22" s="268"/>
      <c r="D22" s="268"/>
      <c r="E22" s="268"/>
      <c r="F22" s="268"/>
    </row>
    <row r="23" spans="1:6" x14ac:dyDescent="0.3">
      <c r="A23" s="290"/>
      <c r="B23" s="268"/>
      <c r="C23" s="268"/>
      <c r="D23" s="268"/>
      <c r="E23" s="268"/>
      <c r="F23" s="268"/>
    </row>
    <row r="24" spans="1:6" x14ac:dyDescent="0.3">
      <c r="A24" s="290"/>
      <c r="B24" s="268"/>
      <c r="C24" s="268"/>
      <c r="D24" s="268"/>
      <c r="E24" s="268"/>
      <c r="F24" s="268"/>
    </row>
    <row r="25" spans="1:6" x14ac:dyDescent="0.3">
      <c r="A25" s="290"/>
      <c r="B25" s="268"/>
      <c r="C25" s="268"/>
      <c r="D25" s="268"/>
      <c r="E25" s="268"/>
      <c r="F25" s="268"/>
    </row>
    <row r="26" spans="1:6" x14ac:dyDescent="0.3">
      <c r="A26" s="290"/>
      <c r="B26" s="268"/>
      <c r="C26" s="268"/>
      <c r="D26" s="268"/>
      <c r="E26" s="268"/>
      <c r="F26" s="268"/>
    </row>
    <row r="27" spans="1:6" x14ac:dyDescent="0.3">
      <c r="A27" s="290"/>
      <c r="B27" s="268"/>
      <c r="C27" s="268"/>
      <c r="D27" s="268"/>
      <c r="E27" s="268"/>
      <c r="F27" s="268"/>
    </row>
    <row r="28" spans="1:6" x14ac:dyDescent="0.3">
      <c r="A28" s="290"/>
      <c r="B28" s="268"/>
      <c r="C28" s="268"/>
      <c r="D28" s="268"/>
      <c r="E28" s="268"/>
      <c r="F28" s="268"/>
    </row>
    <row r="29" spans="1:6" x14ac:dyDescent="0.3">
      <c r="A29" s="290"/>
      <c r="B29" s="268"/>
      <c r="C29" s="268"/>
      <c r="D29" s="268"/>
      <c r="E29" s="268"/>
      <c r="F29" s="268"/>
    </row>
    <row r="30" spans="1:6" x14ac:dyDescent="0.3">
      <c r="A30" s="290"/>
      <c r="B30" s="268"/>
      <c r="C30" s="268"/>
      <c r="D30" s="268"/>
      <c r="E30" s="268"/>
      <c r="F30" s="268"/>
    </row>
    <row r="31" spans="1:6" x14ac:dyDescent="0.3">
      <c r="A31" s="290"/>
      <c r="B31" s="268"/>
      <c r="C31" s="268"/>
      <c r="D31" s="268"/>
      <c r="E31" s="268"/>
      <c r="F31" s="268"/>
    </row>
    <row r="32" spans="1:6" x14ac:dyDescent="0.3">
      <c r="A32" s="290"/>
      <c r="B32" s="268"/>
      <c r="C32" s="268"/>
      <c r="D32" s="268"/>
      <c r="E32" s="268"/>
      <c r="F32" s="268"/>
    </row>
    <row r="33" spans="1:6" x14ac:dyDescent="0.3">
      <c r="A33" s="290"/>
      <c r="B33" s="268"/>
      <c r="C33" s="268"/>
      <c r="D33" s="268"/>
      <c r="E33" s="268"/>
      <c r="F33" s="268"/>
    </row>
    <row r="34" spans="1:6" x14ac:dyDescent="0.3">
      <c r="A34" s="290"/>
      <c r="B34" s="268"/>
      <c r="C34" s="268"/>
      <c r="D34" s="268"/>
      <c r="E34" s="268"/>
      <c r="F34" s="268"/>
    </row>
    <row r="35" spans="1:6" x14ac:dyDescent="0.3">
      <c r="A35" s="290"/>
      <c r="B35" s="268"/>
      <c r="C35" s="268"/>
      <c r="D35" s="268"/>
      <c r="E35" s="268"/>
      <c r="F35" s="268"/>
    </row>
    <row r="36" spans="1:6" x14ac:dyDescent="0.3">
      <c r="A36" s="290"/>
      <c r="B36" s="268"/>
      <c r="C36" s="268"/>
      <c r="D36" s="268"/>
      <c r="E36" s="268"/>
      <c r="F36" s="268"/>
    </row>
    <row r="37" spans="1:6" x14ac:dyDescent="0.3">
      <c r="A37" s="290"/>
      <c r="B37" s="268"/>
      <c r="C37" s="268"/>
      <c r="D37" s="268"/>
      <c r="E37" s="268"/>
      <c r="F37" s="268"/>
    </row>
    <row r="38" spans="1:6" x14ac:dyDescent="0.3">
      <c r="A38" s="290"/>
      <c r="B38" s="268"/>
      <c r="C38" s="268"/>
      <c r="D38" s="268"/>
      <c r="E38" s="268"/>
      <c r="F38" s="268"/>
    </row>
    <row r="39" spans="1:6" x14ac:dyDescent="0.3">
      <c r="A39" s="290"/>
      <c r="B39" s="268"/>
      <c r="C39" s="268"/>
      <c r="D39" s="268"/>
      <c r="E39" s="268"/>
      <c r="F39" s="268"/>
    </row>
    <row r="40" spans="1:6" x14ac:dyDescent="0.3">
      <c r="A40" s="290"/>
      <c r="B40" s="268"/>
      <c r="C40" s="268"/>
      <c r="D40" s="268"/>
      <c r="E40" s="268"/>
      <c r="F40" s="268"/>
    </row>
    <row r="41" spans="1:6" x14ac:dyDescent="0.3">
      <c r="A41" s="290"/>
      <c r="B41" s="268"/>
      <c r="C41" s="268"/>
      <c r="D41" s="268"/>
      <c r="E41" s="268"/>
      <c r="F41" s="268"/>
    </row>
    <row r="42" spans="1:6" x14ac:dyDescent="0.3">
      <c r="A42" s="290"/>
      <c r="B42" s="268"/>
      <c r="C42" s="268"/>
      <c r="D42" s="268"/>
      <c r="E42" s="268"/>
      <c r="F42" s="268"/>
    </row>
    <row r="43" spans="1:6" x14ac:dyDescent="0.3">
      <c r="A43" s="290"/>
      <c r="B43" s="268"/>
      <c r="C43" s="268"/>
      <c r="D43" s="268"/>
      <c r="E43" s="268"/>
      <c r="F43" s="268"/>
    </row>
  </sheetData>
  <hyperlinks>
    <hyperlink ref="C11" r:id="rId1" display="http://www.marijampolesvvg.lt/" xr:uid="{B494C373-391B-4556-BA5F-D53C1946F7E4}"/>
    <hyperlink ref="C12" r:id="rId2" display="http://www.marijampolesvvg.lt/" xr:uid="{FF1E348E-0EA1-44E4-93BB-0B1805F498A8}"/>
  </hyperlinks>
  <pageMargins left="0.7" right="0.7" top="0.75" bottom="0.75" header="0.3" footer="0.3"/>
  <pageSetup paperSize="9" orientation="portrait" horizontalDpi="1200" verticalDpi="1200"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B9:B43</xm:sqref>
        </x14:dataValidation>
        <x14:dataValidation type="list" allowBlank="1" showInputMessage="1" showErrorMessage="1" xr:uid="{00000000-0002-0000-1200-000001000000}">
          <x14:formula1>
            <xm:f>Sąrašas!$A$85:$A$89</xm:f>
          </x14:formula1>
          <xm:sqref>D9:D43</xm:sqref>
        </x14:dataValidation>
        <x14:dataValidation type="list" allowBlank="1" showInputMessage="1" showErrorMessage="1" xr:uid="{00000000-0002-0000-1200-000002000000}">
          <x14:formula1>
            <xm:f>Sąrašas!$A$69:$A$75</xm:f>
          </x14:formula1>
          <xm:sqref>A9:A43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2"/>
  <sheetViews>
    <sheetView workbookViewId="0">
      <selection activeCell="C12" sqref="C12"/>
    </sheetView>
  </sheetViews>
  <sheetFormatPr defaultRowHeight="14.4" x14ac:dyDescent="0.3"/>
  <cols>
    <col min="1" max="1" width="11.6640625" customWidth="1"/>
    <col min="2" max="2" width="31.44140625" customWidth="1"/>
    <col min="3" max="3" width="45.33203125" customWidth="1"/>
    <col min="4" max="4" width="39.88671875" customWidth="1"/>
    <col min="5" max="5" width="23" customWidth="1"/>
  </cols>
  <sheetData>
    <row r="2" spans="1:5" ht="18" x14ac:dyDescent="0.35">
      <c r="B2" s="277" t="s">
        <v>650</v>
      </c>
    </row>
    <row r="3" spans="1:5" ht="18" x14ac:dyDescent="0.35">
      <c r="B3" s="277"/>
    </row>
    <row r="4" spans="1:5" x14ac:dyDescent="0.3">
      <c r="A4" s="328" t="s">
        <v>613</v>
      </c>
      <c r="B4" t="s">
        <v>616</v>
      </c>
    </row>
    <row r="5" spans="1:5" x14ac:dyDescent="0.3">
      <c r="A5" s="328" t="s">
        <v>615</v>
      </c>
      <c r="B5" t="s">
        <v>682</v>
      </c>
    </row>
    <row r="7" spans="1:5" ht="55.95" customHeight="1" x14ac:dyDescent="0.3">
      <c r="A7" s="316" t="s">
        <v>523</v>
      </c>
      <c r="B7" s="316" t="s">
        <v>566</v>
      </c>
      <c r="C7" s="263" t="s">
        <v>651</v>
      </c>
      <c r="D7" s="263" t="s">
        <v>569</v>
      </c>
      <c r="E7" s="263" t="s">
        <v>570</v>
      </c>
    </row>
    <row r="8" spans="1:5" ht="71.400000000000006" customHeight="1" x14ac:dyDescent="0.3">
      <c r="A8" s="300" t="s">
        <v>567</v>
      </c>
      <c r="B8" s="300" t="s">
        <v>567</v>
      </c>
      <c r="C8" s="300" t="s">
        <v>568</v>
      </c>
      <c r="D8" s="300" t="s">
        <v>571</v>
      </c>
      <c r="E8" s="300" t="s">
        <v>572</v>
      </c>
    </row>
    <row r="9" spans="1:5" ht="28.8" x14ac:dyDescent="0.3">
      <c r="A9" s="268">
        <v>2024</v>
      </c>
      <c r="B9" s="268" t="s">
        <v>573</v>
      </c>
      <c r="C9" s="382" t="s">
        <v>707</v>
      </c>
      <c r="D9" s="268" t="s">
        <v>709</v>
      </c>
      <c r="E9" s="268" t="s">
        <v>713</v>
      </c>
    </row>
    <row r="10" spans="1:5" ht="28.8" x14ac:dyDescent="0.3">
      <c r="A10" s="268">
        <v>2024</v>
      </c>
      <c r="B10" s="268" t="s">
        <v>574</v>
      </c>
      <c r="C10" s="268" t="s">
        <v>708</v>
      </c>
      <c r="D10" s="268" t="s">
        <v>709</v>
      </c>
      <c r="E10" s="268">
        <v>29</v>
      </c>
    </row>
    <row r="11" spans="1:5" ht="28.8" x14ac:dyDescent="0.3">
      <c r="A11" s="268">
        <v>2025</v>
      </c>
      <c r="B11" s="268" t="s">
        <v>573</v>
      </c>
      <c r="C11" s="382" t="s">
        <v>707</v>
      </c>
      <c r="D11" s="268" t="s">
        <v>709</v>
      </c>
      <c r="E11" s="268" t="s">
        <v>713</v>
      </c>
    </row>
    <row r="12" spans="1:5" ht="28.8" x14ac:dyDescent="0.3">
      <c r="A12" s="268">
        <v>2025</v>
      </c>
      <c r="B12" s="268" t="s">
        <v>574</v>
      </c>
      <c r="C12" s="268" t="s">
        <v>708</v>
      </c>
      <c r="D12" s="268" t="s">
        <v>709</v>
      </c>
      <c r="E12" s="268">
        <v>30</v>
      </c>
    </row>
    <row r="13" spans="1:5" x14ac:dyDescent="0.3">
      <c r="A13" s="268"/>
      <c r="B13" s="268"/>
      <c r="C13" s="268"/>
      <c r="D13" s="268"/>
      <c r="E13" s="268"/>
    </row>
    <row r="14" spans="1:5" x14ac:dyDescent="0.3">
      <c r="A14" s="268"/>
      <c r="B14" s="268"/>
      <c r="C14" s="268"/>
      <c r="D14" s="268"/>
      <c r="E14" s="268"/>
    </row>
    <row r="15" spans="1:5" x14ac:dyDescent="0.3">
      <c r="A15" s="268"/>
      <c r="B15" s="268"/>
      <c r="C15" s="268"/>
      <c r="D15" s="268"/>
      <c r="E15" s="268"/>
    </row>
    <row r="16" spans="1:5" x14ac:dyDescent="0.3">
      <c r="A16" s="268"/>
      <c r="B16" s="268"/>
      <c r="C16" s="268"/>
      <c r="D16" s="268"/>
      <c r="E16" s="268"/>
    </row>
    <row r="17" spans="1:5" x14ac:dyDescent="0.3">
      <c r="A17" s="268"/>
      <c r="B17" s="268"/>
      <c r="C17" s="268"/>
      <c r="D17" s="268"/>
      <c r="E17" s="268"/>
    </row>
    <row r="18" spans="1:5" x14ac:dyDescent="0.3">
      <c r="A18" s="268"/>
      <c r="B18" s="268"/>
      <c r="C18" s="268"/>
      <c r="D18" s="268"/>
      <c r="E18" s="268"/>
    </row>
    <row r="19" spans="1:5" x14ac:dyDescent="0.3">
      <c r="A19" s="268"/>
      <c r="B19" s="268"/>
      <c r="C19" s="268"/>
      <c r="D19" s="268"/>
      <c r="E19" s="268"/>
    </row>
    <row r="20" spans="1:5" x14ac:dyDescent="0.3">
      <c r="A20" s="268"/>
      <c r="B20" s="268"/>
      <c r="C20" s="268"/>
      <c r="D20" s="268"/>
      <c r="E20" s="268"/>
    </row>
    <row r="21" spans="1:5" x14ac:dyDescent="0.3">
      <c r="A21" s="268"/>
      <c r="B21" s="268"/>
      <c r="C21" s="268"/>
      <c r="D21" s="268"/>
      <c r="E21" s="268"/>
    </row>
    <row r="22" spans="1:5" x14ac:dyDescent="0.3">
      <c r="A22" s="268"/>
      <c r="B22" s="268"/>
      <c r="C22" s="268"/>
      <c r="D22" s="268"/>
      <c r="E22" s="268"/>
    </row>
    <row r="23" spans="1:5" x14ac:dyDescent="0.3">
      <c r="A23" s="268"/>
      <c r="B23" s="268"/>
      <c r="C23" s="268"/>
      <c r="D23" s="268"/>
      <c r="E23" s="268"/>
    </row>
    <row r="24" spans="1:5" x14ac:dyDescent="0.3">
      <c r="A24" s="268"/>
      <c r="B24" s="268"/>
      <c r="C24" s="268"/>
      <c r="D24" s="268"/>
      <c r="E24" s="268"/>
    </row>
    <row r="25" spans="1:5" x14ac:dyDescent="0.3">
      <c r="A25" s="268"/>
      <c r="B25" s="268"/>
      <c r="C25" s="268"/>
      <c r="D25" s="268"/>
      <c r="E25" s="268"/>
    </row>
    <row r="26" spans="1:5" x14ac:dyDescent="0.3">
      <c r="A26" s="268"/>
      <c r="B26" s="268"/>
      <c r="C26" s="268"/>
      <c r="D26" s="268"/>
      <c r="E26" s="268"/>
    </row>
    <row r="27" spans="1:5" x14ac:dyDescent="0.3">
      <c r="A27" s="268"/>
      <c r="B27" s="268"/>
      <c r="C27" s="268"/>
      <c r="D27" s="268"/>
      <c r="E27" s="268"/>
    </row>
    <row r="28" spans="1:5" x14ac:dyDescent="0.3">
      <c r="A28" s="268"/>
      <c r="B28" s="268"/>
      <c r="C28" s="268"/>
      <c r="D28" s="268"/>
      <c r="E28" s="268"/>
    </row>
    <row r="29" spans="1:5" x14ac:dyDescent="0.3">
      <c r="A29" s="268"/>
      <c r="B29" s="268"/>
      <c r="C29" s="268"/>
      <c r="D29" s="268"/>
      <c r="E29" s="268"/>
    </row>
    <row r="30" spans="1:5" x14ac:dyDescent="0.3">
      <c r="A30" s="268"/>
      <c r="B30" s="268"/>
      <c r="C30" s="268"/>
      <c r="D30" s="268"/>
      <c r="E30" s="268"/>
    </row>
    <row r="31" spans="1:5" x14ac:dyDescent="0.3">
      <c r="A31" s="268"/>
      <c r="B31" s="268"/>
      <c r="C31" s="268"/>
      <c r="D31" s="268"/>
      <c r="E31" s="268"/>
    </row>
    <row r="32" spans="1:5" x14ac:dyDescent="0.3">
      <c r="A32" s="268"/>
      <c r="B32" s="268"/>
      <c r="C32" s="268"/>
      <c r="D32" s="268"/>
      <c r="E32" s="268"/>
    </row>
    <row r="33" spans="1:5" x14ac:dyDescent="0.3">
      <c r="A33" s="268"/>
      <c r="B33" s="268"/>
      <c r="C33" s="268"/>
      <c r="D33" s="268"/>
      <c r="E33" s="268"/>
    </row>
    <row r="34" spans="1:5" x14ac:dyDescent="0.3">
      <c r="A34" s="268"/>
      <c r="B34" s="268"/>
      <c r="C34" s="268"/>
      <c r="D34" s="268"/>
      <c r="E34" s="268"/>
    </row>
    <row r="35" spans="1:5" x14ac:dyDescent="0.3">
      <c r="A35" s="268"/>
      <c r="B35" s="268"/>
      <c r="C35" s="268"/>
      <c r="D35" s="268"/>
      <c r="E35" s="268"/>
    </row>
    <row r="36" spans="1:5" x14ac:dyDescent="0.3">
      <c r="A36" s="268"/>
      <c r="B36" s="268"/>
      <c r="C36" s="268"/>
      <c r="D36" s="268"/>
      <c r="E36" s="268"/>
    </row>
    <row r="37" spans="1:5" x14ac:dyDescent="0.3">
      <c r="A37" s="268"/>
      <c r="B37" s="268"/>
      <c r="C37" s="268"/>
      <c r="D37" s="268"/>
      <c r="E37" s="268"/>
    </row>
    <row r="38" spans="1:5" x14ac:dyDescent="0.3">
      <c r="A38" s="268"/>
      <c r="B38" s="268"/>
      <c r="C38" s="268"/>
      <c r="D38" s="268"/>
      <c r="E38" s="268"/>
    </row>
    <row r="39" spans="1:5" x14ac:dyDescent="0.3">
      <c r="A39" s="268"/>
      <c r="B39" s="268"/>
      <c r="C39" s="268"/>
      <c r="D39" s="268"/>
      <c r="E39" s="268"/>
    </row>
    <row r="40" spans="1:5" x14ac:dyDescent="0.3">
      <c r="A40" s="268"/>
      <c r="B40" s="268"/>
      <c r="C40" s="268"/>
      <c r="D40" s="268"/>
      <c r="E40" s="268"/>
    </row>
    <row r="41" spans="1:5" x14ac:dyDescent="0.3">
      <c r="A41" s="268"/>
      <c r="B41" s="268"/>
      <c r="C41" s="268"/>
      <c r="D41" s="268"/>
      <c r="E41" s="268"/>
    </row>
    <row r="42" spans="1:5" x14ac:dyDescent="0.3">
      <c r="A42" s="268"/>
      <c r="B42" s="268"/>
      <c r="C42" s="268"/>
      <c r="D42" s="268"/>
      <c r="E42" s="268"/>
    </row>
    <row r="43" spans="1:5" x14ac:dyDescent="0.3">
      <c r="A43" s="268"/>
      <c r="B43" s="268"/>
      <c r="C43" s="268"/>
      <c r="D43" s="268"/>
      <c r="E43" s="268"/>
    </row>
    <row r="44" spans="1:5" x14ac:dyDescent="0.3">
      <c r="A44" s="268"/>
      <c r="B44" s="268"/>
      <c r="C44" s="268"/>
      <c r="D44" s="268"/>
      <c r="E44" s="268"/>
    </row>
    <row r="45" spans="1:5" x14ac:dyDescent="0.3">
      <c r="A45" s="268"/>
      <c r="B45" s="268"/>
      <c r="C45" s="268"/>
      <c r="D45" s="268"/>
      <c r="E45" s="268"/>
    </row>
    <row r="46" spans="1:5" x14ac:dyDescent="0.3">
      <c r="A46" s="268"/>
      <c r="B46" s="268"/>
      <c r="C46" s="268"/>
      <c r="D46" s="268"/>
      <c r="E46" s="268"/>
    </row>
    <row r="47" spans="1:5" x14ac:dyDescent="0.3">
      <c r="A47" s="268"/>
      <c r="B47" s="268"/>
      <c r="C47" s="268"/>
      <c r="D47" s="268"/>
      <c r="E47" s="268"/>
    </row>
    <row r="48" spans="1:5" x14ac:dyDescent="0.3">
      <c r="A48" s="268"/>
      <c r="B48" s="268"/>
      <c r="C48" s="268"/>
      <c r="D48" s="268"/>
      <c r="E48" s="268"/>
    </row>
    <row r="49" spans="1:5" x14ac:dyDescent="0.3">
      <c r="A49" s="268"/>
      <c r="B49" s="268"/>
      <c r="C49" s="268"/>
      <c r="D49" s="268"/>
      <c r="E49" s="268"/>
    </row>
    <row r="50" spans="1:5" x14ac:dyDescent="0.3">
      <c r="A50" s="268"/>
      <c r="B50" s="268"/>
      <c r="C50" s="268"/>
      <c r="D50" s="268"/>
      <c r="E50" s="268"/>
    </row>
    <row r="51" spans="1:5" x14ac:dyDescent="0.3">
      <c r="A51" s="268"/>
      <c r="B51" s="268"/>
      <c r="C51" s="268"/>
      <c r="D51" s="268"/>
      <c r="E51" s="268"/>
    </row>
    <row r="52" spans="1:5" x14ac:dyDescent="0.3">
      <c r="A52" s="268"/>
      <c r="B52" s="268"/>
      <c r="C52" s="268"/>
      <c r="D52" s="268"/>
      <c r="E52" s="268"/>
    </row>
  </sheetData>
  <hyperlinks>
    <hyperlink ref="C9" r:id="rId1" xr:uid="{28E208F1-C86B-457E-9FF7-92688E77F150}"/>
    <hyperlink ref="C11" r:id="rId2" xr:uid="{D68A02DA-37FE-4012-A134-97C1565A0258}"/>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B9:B52</xm:sqref>
        </x14:dataValidation>
        <x14:dataValidation type="list" allowBlank="1" showInputMessage="1" showErrorMessage="1" xr:uid="{00000000-0002-0000-1300-000001000000}">
          <x14:formula1>
            <xm:f>Sąrašas!$A$69:$A$75</xm:f>
          </x14:formula1>
          <xm:sqref>A9:A52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workbookViewId="0">
      <selection activeCell="A9" sqref="A9"/>
    </sheetView>
  </sheetViews>
  <sheetFormatPr defaultRowHeight="14.4" x14ac:dyDescent="0.3"/>
  <cols>
    <col min="1" max="1" width="11.88671875" customWidth="1"/>
    <col min="2" max="2" width="30.6640625" customWidth="1"/>
    <col min="3" max="3" width="21" customWidth="1"/>
    <col min="4" max="4" width="43.5546875" customWidth="1"/>
    <col min="5" max="5" width="19.6640625" customWidth="1"/>
    <col min="6" max="6" width="24.109375" customWidth="1"/>
  </cols>
  <sheetData>
    <row r="2" spans="1:6" ht="18" x14ac:dyDescent="0.35">
      <c r="B2" s="320" t="s">
        <v>626</v>
      </c>
      <c r="C2" s="320"/>
    </row>
    <row r="3" spans="1:6" ht="18" x14ac:dyDescent="0.35">
      <c r="B3" s="320"/>
      <c r="C3" s="320"/>
    </row>
    <row r="4" spans="1:6" ht="18" x14ac:dyDescent="0.35">
      <c r="A4" s="328" t="s">
        <v>613</v>
      </c>
      <c r="B4" t="s">
        <v>616</v>
      </c>
      <c r="C4" s="320"/>
    </row>
    <row r="5" spans="1:6" ht="18" x14ac:dyDescent="0.35">
      <c r="A5" s="328" t="s">
        <v>615</v>
      </c>
      <c r="B5" t="s">
        <v>682</v>
      </c>
      <c r="C5" s="320"/>
    </row>
    <row r="7" spans="1:6" ht="28.8" x14ac:dyDescent="0.3">
      <c r="A7" s="316" t="s">
        <v>523</v>
      </c>
      <c r="B7" s="263" t="s">
        <v>580</v>
      </c>
      <c r="C7" s="263" t="s">
        <v>583</v>
      </c>
      <c r="D7" s="316" t="s">
        <v>581</v>
      </c>
      <c r="E7" s="316" t="s">
        <v>582</v>
      </c>
      <c r="F7" s="263" t="s">
        <v>652</v>
      </c>
    </row>
    <row r="8" spans="1:6" ht="73.95" customHeight="1" x14ac:dyDescent="0.3">
      <c r="A8" s="300" t="s">
        <v>567</v>
      </c>
      <c r="B8" s="317" t="s">
        <v>584</v>
      </c>
      <c r="C8" s="317" t="s">
        <v>591</v>
      </c>
      <c r="D8" s="317" t="s">
        <v>585</v>
      </c>
      <c r="E8" s="317" t="s">
        <v>529</v>
      </c>
      <c r="F8" s="317" t="s">
        <v>529</v>
      </c>
    </row>
    <row r="9" spans="1:6" x14ac:dyDescent="0.3">
      <c r="A9" s="43"/>
      <c r="B9" s="43"/>
      <c r="C9" s="43"/>
      <c r="D9" s="268"/>
      <c r="E9" s="43"/>
      <c r="F9" s="43"/>
    </row>
    <row r="10" spans="1:6" x14ac:dyDescent="0.3">
      <c r="A10" s="43"/>
      <c r="B10" s="43"/>
      <c r="C10" s="43"/>
      <c r="D10" s="268"/>
      <c r="E10" s="43"/>
      <c r="F10" s="43"/>
    </row>
    <row r="11" spans="1:6" x14ac:dyDescent="0.3">
      <c r="A11" s="43"/>
      <c r="B11" s="43"/>
      <c r="C11" s="43"/>
      <c r="D11" s="268"/>
      <c r="E11" s="43"/>
      <c r="F11" s="43"/>
    </row>
    <row r="12" spans="1:6" x14ac:dyDescent="0.3">
      <c r="A12" s="43"/>
      <c r="B12" s="43"/>
      <c r="C12" s="43"/>
      <c r="D12" s="268"/>
      <c r="E12" s="43"/>
      <c r="F12" s="43"/>
    </row>
    <row r="13" spans="1:6" x14ac:dyDescent="0.3">
      <c r="A13" s="43"/>
      <c r="B13" s="43"/>
      <c r="C13" s="43"/>
      <c r="D13" s="268"/>
      <c r="E13" s="43"/>
      <c r="F13" s="43"/>
    </row>
    <row r="14" spans="1:6" x14ac:dyDescent="0.3">
      <c r="A14" s="43"/>
      <c r="B14" s="43"/>
      <c r="C14" s="43"/>
      <c r="D14" s="268"/>
      <c r="E14" s="43"/>
      <c r="F14" s="43"/>
    </row>
    <row r="15" spans="1:6" x14ac:dyDescent="0.3">
      <c r="A15" s="43"/>
      <c r="B15" s="43"/>
      <c r="C15" s="43"/>
      <c r="D15" s="268"/>
      <c r="E15" s="43"/>
      <c r="F15" s="43"/>
    </row>
    <row r="16" spans="1:6" x14ac:dyDescent="0.3">
      <c r="A16" s="43"/>
      <c r="B16" s="43"/>
      <c r="C16" s="43"/>
      <c r="D16" s="268"/>
      <c r="E16" s="43"/>
      <c r="F16" s="43"/>
    </row>
    <row r="17" spans="1:6" x14ac:dyDescent="0.3">
      <c r="A17" s="43"/>
      <c r="B17" s="43"/>
      <c r="C17" s="43"/>
      <c r="D17" s="268"/>
      <c r="E17" s="43"/>
      <c r="F17" s="43"/>
    </row>
    <row r="18" spans="1:6" x14ac:dyDescent="0.3">
      <c r="A18" s="43"/>
      <c r="B18" s="43"/>
      <c r="C18" s="43"/>
      <c r="D18" s="268"/>
      <c r="E18" s="43"/>
      <c r="F18" s="43"/>
    </row>
    <row r="19" spans="1:6" x14ac:dyDescent="0.3">
      <c r="A19" s="43"/>
      <c r="B19" s="43"/>
      <c r="C19" s="43"/>
      <c r="D19" s="268"/>
      <c r="E19" s="43"/>
      <c r="F19" s="43"/>
    </row>
    <row r="20" spans="1:6" x14ac:dyDescent="0.3">
      <c r="A20" s="43"/>
      <c r="B20" s="43"/>
      <c r="C20" s="43"/>
      <c r="D20" s="268"/>
      <c r="E20" s="43"/>
      <c r="F20" s="43"/>
    </row>
    <row r="21" spans="1:6" x14ac:dyDescent="0.3">
      <c r="A21" s="43"/>
      <c r="B21" s="43"/>
      <c r="C21" s="43"/>
      <c r="D21" s="268"/>
      <c r="E21" s="43"/>
      <c r="F21" s="43"/>
    </row>
    <row r="22" spans="1:6" x14ac:dyDescent="0.3">
      <c r="A22" s="43"/>
      <c r="B22" s="43"/>
      <c r="C22" s="43"/>
      <c r="D22" s="268"/>
      <c r="E22" s="43"/>
      <c r="F22" s="43"/>
    </row>
    <row r="23" spans="1:6" x14ac:dyDescent="0.3">
      <c r="A23" s="43"/>
      <c r="B23" s="43"/>
      <c r="C23" s="43"/>
      <c r="D23" s="268"/>
      <c r="E23" s="43"/>
      <c r="F23" s="43"/>
    </row>
    <row r="26" spans="1:6" x14ac:dyDescent="0.3">
      <c r="B26" s="34" t="s">
        <v>494</v>
      </c>
    </row>
    <row r="27" spans="1:6"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D9" sqref="D9"/>
    </sheetView>
  </sheetViews>
  <sheetFormatPr defaultRowHeight="14.4" x14ac:dyDescent="0.3"/>
  <cols>
    <col min="1" max="1" width="11.6640625" customWidth="1"/>
    <col min="2" max="2" width="37.6640625" customWidth="1"/>
    <col min="3" max="3" width="28.44140625" customWidth="1"/>
    <col min="4" max="4" width="41.88671875" customWidth="1"/>
    <col min="5" max="5" width="44.44140625" customWidth="1"/>
    <col min="6" max="6" width="31.6640625" customWidth="1"/>
    <col min="7" max="7" width="19.109375" customWidth="1"/>
  </cols>
  <sheetData>
    <row r="2" spans="1:7" ht="18" x14ac:dyDescent="0.35">
      <c r="A2" s="285"/>
      <c r="B2" s="320" t="s">
        <v>586</v>
      </c>
    </row>
    <row r="3" spans="1:7" ht="18" x14ac:dyDescent="0.35">
      <c r="A3" s="285"/>
      <c r="B3" s="320"/>
    </row>
    <row r="4" spans="1:7" x14ac:dyDescent="0.3">
      <c r="A4" s="328" t="s">
        <v>613</v>
      </c>
      <c r="B4" t="s">
        <v>616</v>
      </c>
    </row>
    <row r="5" spans="1:7" x14ac:dyDescent="0.3">
      <c r="A5" s="328" t="s">
        <v>615</v>
      </c>
      <c r="B5" t="s">
        <v>682</v>
      </c>
    </row>
    <row r="7" spans="1:7" ht="55.2" customHeight="1" x14ac:dyDescent="0.3">
      <c r="A7" s="316" t="s">
        <v>523</v>
      </c>
      <c r="B7" s="263" t="s">
        <v>587</v>
      </c>
      <c r="C7" s="263" t="s">
        <v>583</v>
      </c>
      <c r="D7" s="263" t="s">
        <v>590</v>
      </c>
      <c r="E7" s="316" t="s">
        <v>581</v>
      </c>
      <c r="F7" s="316" t="s">
        <v>582</v>
      </c>
      <c r="G7" s="263" t="s">
        <v>652</v>
      </c>
    </row>
    <row r="8" spans="1:7" ht="43.2" x14ac:dyDescent="0.3">
      <c r="A8" s="300" t="s">
        <v>567</v>
      </c>
      <c r="B8" s="300" t="s">
        <v>567</v>
      </c>
      <c r="C8" s="317" t="s">
        <v>591</v>
      </c>
      <c r="D8" s="317" t="s">
        <v>592</v>
      </c>
      <c r="E8" s="317" t="s">
        <v>585</v>
      </c>
      <c r="F8" s="317" t="s">
        <v>529</v>
      </c>
      <c r="G8" s="317" t="s">
        <v>529</v>
      </c>
    </row>
    <row r="9" spans="1:7" x14ac:dyDescent="0.3">
      <c r="A9" s="43"/>
      <c r="B9" s="43"/>
      <c r="C9" s="43"/>
      <c r="D9" s="268"/>
      <c r="E9" s="268"/>
      <c r="F9" s="43"/>
      <c r="G9" s="43"/>
    </row>
    <row r="10" spans="1:7" x14ac:dyDescent="0.3">
      <c r="A10" s="43"/>
      <c r="B10" s="43"/>
      <c r="C10" s="43"/>
      <c r="D10" s="268"/>
      <c r="E10" s="268"/>
      <c r="F10" s="43"/>
      <c r="G10" s="43"/>
    </row>
    <row r="11" spans="1:7" x14ac:dyDescent="0.3">
      <c r="A11" s="43"/>
      <c r="B11" s="43"/>
      <c r="C11" s="43"/>
      <c r="D11" s="268"/>
      <c r="E11" s="268"/>
      <c r="F11" s="43"/>
      <c r="G11" s="43"/>
    </row>
    <row r="12" spans="1:7" x14ac:dyDescent="0.3">
      <c r="A12" s="43"/>
      <c r="B12" s="43"/>
      <c r="C12" s="43"/>
      <c r="D12" s="268"/>
      <c r="E12" s="268"/>
      <c r="F12" s="43"/>
      <c r="G12" s="43"/>
    </row>
    <row r="13" spans="1:7" x14ac:dyDescent="0.3">
      <c r="A13" s="43"/>
      <c r="B13" s="43"/>
      <c r="C13" s="43"/>
      <c r="D13" s="268"/>
      <c r="E13" s="268"/>
      <c r="F13" s="43"/>
      <c r="G13" s="43"/>
    </row>
    <row r="14" spans="1:7" x14ac:dyDescent="0.3">
      <c r="A14" s="43"/>
      <c r="B14" s="43"/>
      <c r="C14" s="43"/>
      <c r="D14" s="268"/>
      <c r="E14" s="268"/>
      <c r="F14" s="43"/>
      <c r="G14" s="43"/>
    </row>
    <row r="15" spans="1:7" x14ac:dyDescent="0.3">
      <c r="A15" s="43"/>
      <c r="B15" s="43"/>
      <c r="C15" s="43"/>
      <c r="D15" s="268"/>
      <c r="E15" s="268"/>
      <c r="F15" s="43"/>
      <c r="G15" s="43"/>
    </row>
    <row r="16" spans="1:7" x14ac:dyDescent="0.3">
      <c r="A16" s="43"/>
      <c r="B16" s="43"/>
      <c r="C16" s="43"/>
      <c r="D16" s="268"/>
      <c r="E16" s="268"/>
      <c r="F16" s="43"/>
      <c r="G16" s="43"/>
    </row>
    <row r="17" spans="1:7" x14ac:dyDescent="0.3">
      <c r="A17" s="43"/>
      <c r="B17" s="43"/>
      <c r="C17" s="43"/>
      <c r="D17" s="268"/>
      <c r="E17" s="268"/>
      <c r="F17" s="43"/>
      <c r="G17" s="43"/>
    </row>
    <row r="18" spans="1:7" x14ac:dyDescent="0.3">
      <c r="A18" s="43"/>
      <c r="B18" s="43"/>
      <c r="C18" s="43"/>
      <c r="D18" s="268"/>
      <c r="E18" s="268"/>
      <c r="F18" s="43"/>
      <c r="G18" s="43"/>
    </row>
    <row r="19" spans="1:7" x14ac:dyDescent="0.3">
      <c r="A19" s="43"/>
      <c r="B19" s="43"/>
      <c r="C19" s="43"/>
      <c r="D19" s="268"/>
      <c r="E19" s="268"/>
      <c r="F19" s="43"/>
      <c r="G19" s="43"/>
    </row>
    <row r="20" spans="1:7" x14ac:dyDescent="0.3">
      <c r="A20" s="43"/>
      <c r="B20" s="43"/>
      <c r="C20" s="43"/>
      <c r="D20" s="268"/>
      <c r="E20" s="268"/>
      <c r="F20" s="43"/>
      <c r="G20" s="43"/>
    </row>
    <row r="21" spans="1:7" x14ac:dyDescent="0.3">
      <c r="A21" s="43"/>
      <c r="B21" s="43"/>
      <c r="C21" s="43"/>
      <c r="D21" s="268"/>
      <c r="E21" s="268"/>
      <c r="F21" s="43"/>
      <c r="G21" s="43"/>
    </row>
    <row r="22" spans="1:7" x14ac:dyDescent="0.3">
      <c r="A22" s="43"/>
      <c r="B22" s="43"/>
      <c r="C22" s="43"/>
      <c r="D22" s="268"/>
      <c r="E22" s="268"/>
      <c r="F22" s="43"/>
      <c r="G22" s="43"/>
    </row>
    <row r="23" spans="1:7" x14ac:dyDescent="0.3">
      <c r="A23" s="43"/>
      <c r="B23" s="43"/>
      <c r="C23" s="43"/>
      <c r="D23" s="268"/>
      <c r="E23" s="268"/>
      <c r="F23" s="43"/>
      <c r="G23" s="43"/>
    </row>
    <row r="26" spans="1:7" x14ac:dyDescent="0.3">
      <c r="B26" s="34" t="s">
        <v>494</v>
      </c>
    </row>
    <row r="27" spans="1:7"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8"/>
  <sheetViews>
    <sheetView topLeftCell="B6" workbookViewId="0">
      <selection activeCell="G13" sqref="G13"/>
    </sheetView>
  </sheetViews>
  <sheetFormatPr defaultRowHeight="14.4" x14ac:dyDescent="0.3"/>
  <cols>
    <col min="1" max="1" width="35.6640625" style="284" customWidth="1"/>
    <col min="2" max="2" width="51" style="283" customWidth="1"/>
    <col min="3" max="3" width="15.6640625" style="283" customWidth="1"/>
    <col min="4" max="7" width="18.88671875" style="283" customWidth="1"/>
    <col min="8" max="11" width="18.88671875" customWidth="1"/>
    <col min="15" max="15" width="16.44140625" customWidth="1"/>
  </cols>
  <sheetData>
    <row r="1" spans="1:11" ht="18" x14ac:dyDescent="0.3">
      <c r="A1" s="281"/>
      <c r="B1" s="281" t="s">
        <v>593</v>
      </c>
      <c r="C1" s="281"/>
      <c r="D1" s="281"/>
      <c r="E1" s="281"/>
      <c r="F1" s="281"/>
      <c r="G1" s="281"/>
    </row>
    <row r="2" spans="1:11" ht="18" x14ac:dyDescent="0.3">
      <c r="A2" s="281"/>
      <c r="B2" s="281"/>
      <c r="C2" s="281"/>
      <c r="D2" s="281"/>
      <c r="E2" s="281"/>
      <c r="F2" s="281"/>
      <c r="G2" s="281"/>
    </row>
    <row r="3" spans="1:11" ht="12.6" customHeight="1" x14ac:dyDescent="0.3">
      <c r="A3" s="328" t="s">
        <v>613</v>
      </c>
      <c r="B3" t="s">
        <v>616</v>
      </c>
      <c r="C3"/>
      <c r="D3" s="281"/>
      <c r="E3" s="281"/>
      <c r="F3" s="281"/>
      <c r="G3" s="281"/>
    </row>
    <row r="4" spans="1:11" x14ac:dyDescent="0.3">
      <c r="A4" s="328" t="s">
        <v>615</v>
      </c>
      <c r="B4" t="s">
        <v>683</v>
      </c>
      <c r="C4"/>
      <c r="D4" s="282"/>
      <c r="E4" s="282"/>
      <c r="F4" s="282"/>
      <c r="G4" s="282"/>
    </row>
    <row r="5" spans="1:11" x14ac:dyDescent="0.3">
      <c r="A5"/>
      <c r="B5"/>
      <c r="C5"/>
      <c r="D5"/>
      <c r="E5"/>
      <c r="F5" s="368">
        <v>2024</v>
      </c>
      <c r="G5" s="368">
        <v>2025</v>
      </c>
      <c r="H5" s="368">
        <v>2026</v>
      </c>
      <c r="I5" s="368">
        <v>2027</v>
      </c>
      <c r="J5" s="368">
        <v>2028</v>
      </c>
      <c r="K5" s="368">
        <v>2029</v>
      </c>
    </row>
    <row r="6" spans="1:11" ht="64.2" customHeight="1" x14ac:dyDescent="0.3">
      <c r="A6" s="336" t="s">
        <v>51</v>
      </c>
      <c r="B6" s="336" t="s">
        <v>627</v>
      </c>
      <c r="C6" s="337" t="s">
        <v>637</v>
      </c>
      <c r="D6" s="337" t="s">
        <v>629</v>
      </c>
      <c r="E6" s="337" t="s">
        <v>630</v>
      </c>
      <c r="F6" s="337" t="s">
        <v>631</v>
      </c>
      <c r="G6" s="337" t="s">
        <v>632</v>
      </c>
      <c r="H6" s="337" t="s">
        <v>633</v>
      </c>
      <c r="I6" s="337" t="s">
        <v>634</v>
      </c>
      <c r="J6" s="337" t="s">
        <v>635</v>
      </c>
      <c r="K6" s="337" t="s">
        <v>636</v>
      </c>
    </row>
    <row r="7" spans="1:11" ht="55.2" customHeight="1" x14ac:dyDescent="0.3">
      <c r="A7" s="338" t="s">
        <v>567</v>
      </c>
      <c r="B7" s="339" t="s">
        <v>628</v>
      </c>
      <c r="C7" s="339" t="s">
        <v>567</v>
      </c>
      <c r="D7" s="339" t="s">
        <v>638</v>
      </c>
      <c r="E7" s="339" t="s">
        <v>638</v>
      </c>
      <c r="F7" s="339" t="s">
        <v>639</v>
      </c>
      <c r="G7" s="339" t="s">
        <v>639</v>
      </c>
      <c r="H7" s="339" t="s">
        <v>639</v>
      </c>
      <c r="I7" s="339" t="s">
        <v>639</v>
      </c>
      <c r="J7" s="339" t="s">
        <v>639</v>
      </c>
      <c r="K7" s="339" t="s">
        <v>639</v>
      </c>
    </row>
    <row r="8" spans="1:11" ht="28.8" x14ac:dyDescent="0.3">
      <c r="A8" s="334" t="s">
        <v>23</v>
      </c>
      <c r="B8" s="389" t="s">
        <v>735</v>
      </c>
      <c r="C8" s="335" t="s">
        <v>640</v>
      </c>
      <c r="D8" s="391">
        <v>22</v>
      </c>
      <c r="E8" s="393">
        <v>32</v>
      </c>
      <c r="F8" s="335">
        <v>0</v>
      </c>
      <c r="G8" s="335">
        <v>3</v>
      </c>
      <c r="H8" s="43"/>
      <c r="I8" s="43"/>
      <c r="J8" s="43"/>
      <c r="K8" s="43"/>
    </row>
    <row r="9" spans="1:11" ht="43.2" x14ac:dyDescent="0.3">
      <c r="A9" s="334"/>
      <c r="B9" s="389" t="s">
        <v>736</v>
      </c>
      <c r="C9" s="335" t="s">
        <v>641</v>
      </c>
      <c r="D9" s="391">
        <v>0</v>
      </c>
      <c r="E9" s="393">
        <v>10</v>
      </c>
      <c r="F9" s="335">
        <v>0</v>
      </c>
      <c r="G9" s="335">
        <v>0</v>
      </c>
      <c r="H9" s="43"/>
      <c r="I9" s="43"/>
      <c r="J9" s="43"/>
      <c r="K9" s="43"/>
    </row>
    <row r="10" spans="1:11" ht="43.2" x14ac:dyDescent="0.3">
      <c r="A10" s="334"/>
      <c r="B10" s="390" t="s">
        <v>715</v>
      </c>
      <c r="C10" s="335" t="s">
        <v>640</v>
      </c>
      <c r="D10" s="392">
        <v>27</v>
      </c>
      <c r="E10" s="394">
        <v>30</v>
      </c>
      <c r="F10" s="335">
        <v>0</v>
      </c>
      <c r="G10" s="335">
        <v>9</v>
      </c>
      <c r="H10" s="43"/>
      <c r="I10" s="43"/>
      <c r="J10" s="43"/>
      <c r="K10" s="43"/>
    </row>
    <row r="11" spans="1:11" ht="28.8" x14ac:dyDescent="0.3">
      <c r="A11" s="334" t="s">
        <v>13</v>
      </c>
      <c r="B11" s="389" t="s">
        <v>716</v>
      </c>
      <c r="C11" s="335" t="s">
        <v>640</v>
      </c>
      <c r="D11" s="391">
        <v>25</v>
      </c>
      <c r="E11" s="393">
        <v>38</v>
      </c>
      <c r="F11" s="335">
        <v>0</v>
      </c>
      <c r="G11" s="335">
        <v>0</v>
      </c>
      <c r="H11" s="43"/>
      <c r="I11" s="43"/>
      <c r="J11" s="43"/>
      <c r="K11" s="43"/>
    </row>
    <row r="12" spans="1:11" ht="28.8" x14ac:dyDescent="0.3">
      <c r="A12" s="334"/>
      <c r="B12" s="389" t="s">
        <v>737</v>
      </c>
      <c r="C12" s="335" t="s">
        <v>640</v>
      </c>
      <c r="D12" s="391">
        <v>0</v>
      </c>
      <c r="E12" s="393">
        <v>3</v>
      </c>
      <c r="F12" s="335">
        <v>0</v>
      </c>
      <c r="G12" s="335">
        <v>3</v>
      </c>
      <c r="H12" s="43"/>
      <c r="I12" s="43"/>
      <c r="J12" s="43"/>
      <c r="K12" s="43"/>
    </row>
    <row r="13" spans="1:11" ht="43.2" x14ac:dyDescent="0.3">
      <c r="A13" s="334" t="s">
        <v>26</v>
      </c>
      <c r="B13" s="389" t="s">
        <v>717</v>
      </c>
      <c r="C13" s="335" t="s">
        <v>640</v>
      </c>
      <c r="D13" s="391">
        <v>0</v>
      </c>
      <c r="E13" s="393">
        <v>2</v>
      </c>
      <c r="F13" s="335">
        <v>0</v>
      </c>
      <c r="G13" s="335">
        <v>0</v>
      </c>
      <c r="H13" s="43"/>
      <c r="I13" s="43"/>
      <c r="J13" s="43"/>
      <c r="K13" s="43"/>
    </row>
    <row r="14" spans="1:11" ht="28.8" x14ac:dyDescent="0.3">
      <c r="A14" s="334"/>
      <c r="B14" s="389" t="s">
        <v>738</v>
      </c>
      <c r="C14" s="335" t="s">
        <v>640</v>
      </c>
      <c r="D14" s="391">
        <v>0</v>
      </c>
      <c r="E14" s="393">
        <v>1</v>
      </c>
      <c r="F14" s="335">
        <v>0</v>
      </c>
      <c r="G14" s="335">
        <v>0</v>
      </c>
      <c r="H14" s="43"/>
      <c r="I14" s="43"/>
      <c r="J14" s="43"/>
      <c r="K14" s="43"/>
    </row>
    <row r="15" spans="1:11" ht="43.2" x14ac:dyDescent="0.3">
      <c r="A15" s="334" t="s">
        <v>20</v>
      </c>
      <c r="B15" s="389" t="s">
        <v>739</v>
      </c>
      <c r="C15" s="335" t="s">
        <v>640</v>
      </c>
      <c r="D15" s="391">
        <v>2</v>
      </c>
      <c r="E15" s="393">
        <v>3</v>
      </c>
      <c r="F15" s="335">
        <v>0</v>
      </c>
      <c r="G15" s="335">
        <v>0</v>
      </c>
      <c r="H15" s="43"/>
      <c r="I15" s="43"/>
      <c r="J15" s="43"/>
      <c r="K15" s="43"/>
    </row>
    <row r="16" spans="1:11" ht="28.8" x14ac:dyDescent="0.3">
      <c r="A16" s="334"/>
      <c r="B16" s="389" t="s">
        <v>718</v>
      </c>
      <c r="C16" s="335" t="s">
        <v>640</v>
      </c>
      <c r="D16" s="391">
        <v>2</v>
      </c>
      <c r="E16" s="393">
        <v>3</v>
      </c>
      <c r="F16" s="335">
        <v>0</v>
      </c>
      <c r="G16" s="335">
        <v>0</v>
      </c>
      <c r="H16" s="43"/>
      <c r="I16" s="43"/>
      <c r="J16" s="43"/>
      <c r="K16" s="43"/>
    </row>
    <row r="17" spans="1:11" ht="28.8" x14ac:dyDescent="0.3">
      <c r="A17" s="334"/>
      <c r="B17" s="390" t="s">
        <v>738</v>
      </c>
      <c r="C17" s="335" t="s">
        <v>640</v>
      </c>
      <c r="D17" s="392">
        <v>0</v>
      </c>
      <c r="E17" s="394">
        <v>1</v>
      </c>
      <c r="F17" s="335">
        <v>0</v>
      </c>
      <c r="G17" s="335">
        <v>0</v>
      </c>
      <c r="H17" s="43"/>
      <c r="I17" s="43"/>
      <c r="J17" s="43"/>
      <c r="K17" s="43"/>
    </row>
    <row r="18" spans="1:11" x14ac:dyDescent="0.3">
      <c r="A18" s="334"/>
      <c r="B18" s="335"/>
      <c r="C18" s="335"/>
      <c r="D18" s="335"/>
      <c r="E18" s="335"/>
      <c r="F18" s="335"/>
      <c r="G18" s="335"/>
      <c r="H18" s="43"/>
      <c r="I18" s="43"/>
      <c r="J18" s="43"/>
      <c r="K18" s="43"/>
    </row>
    <row r="19" spans="1:11" x14ac:dyDescent="0.3">
      <c r="A19" s="334"/>
      <c r="B19" s="335"/>
      <c r="C19" s="335"/>
      <c r="D19" s="335"/>
      <c r="E19" s="335"/>
      <c r="F19" s="335"/>
      <c r="G19" s="335"/>
      <c r="H19" s="43"/>
      <c r="I19" s="43"/>
      <c r="J19" s="43"/>
      <c r="K19" s="43"/>
    </row>
    <row r="20" spans="1:11" x14ac:dyDescent="0.3">
      <c r="A20" s="334"/>
      <c r="B20" s="335"/>
      <c r="C20" s="335"/>
      <c r="D20" s="335"/>
      <c r="E20" s="335"/>
      <c r="F20" s="335"/>
      <c r="G20" s="335"/>
      <c r="H20" s="43"/>
      <c r="I20" s="43"/>
      <c r="J20" s="43"/>
      <c r="K20" s="43"/>
    </row>
    <row r="21" spans="1:11" x14ac:dyDescent="0.3">
      <c r="A21" s="334"/>
      <c r="B21" s="335"/>
      <c r="C21" s="335"/>
      <c r="D21" s="335"/>
      <c r="E21" s="335"/>
      <c r="F21" s="335"/>
      <c r="G21" s="335"/>
      <c r="H21" s="43"/>
      <c r="I21" s="43"/>
      <c r="J21" s="43"/>
      <c r="K21" s="43"/>
    </row>
    <row r="22" spans="1:11" x14ac:dyDescent="0.3">
      <c r="A22" s="334"/>
      <c r="B22" s="335"/>
      <c r="C22" s="335"/>
      <c r="D22" s="335"/>
      <c r="E22" s="335"/>
      <c r="F22" s="335"/>
      <c r="G22" s="335"/>
      <c r="H22" s="43"/>
      <c r="I22" s="43"/>
      <c r="J22" s="43"/>
      <c r="K22" s="43"/>
    </row>
    <row r="23" spans="1:11" x14ac:dyDescent="0.3">
      <c r="A23" s="334"/>
      <c r="B23" s="335"/>
      <c r="C23" s="335"/>
      <c r="D23" s="335"/>
      <c r="E23" s="335"/>
      <c r="F23" s="335"/>
      <c r="G23" s="335"/>
      <c r="H23" s="43"/>
      <c r="I23" s="43"/>
      <c r="J23" s="43"/>
      <c r="K23" s="43"/>
    </row>
    <row r="24" spans="1:11" x14ac:dyDescent="0.3">
      <c r="A24" s="334"/>
      <c r="B24" s="335"/>
      <c r="C24" s="335"/>
      <c r="D24" s="335"/>
      <c r="E24" s="335"/>
      <c r="F24" s="335"/>
      <c r="G24" s="335"/>
      <c r="H24" s="43"/>
      <c r="I24" s="43"/>
      <c r="J24" s="43"/>
      <c r="K24" s="43"/>
    </row>
    <row r="25" spans="1:11" x14ac:dyDescent="0.3">
      <c r="A25" s="334"/>
      <c r="B25" s="335"/>
      <c r="C25" s="335"/>
      <c r="D25" s="335"/>
      <c r="E25" s="335"/>
      <c r="F25" s="335"/>
      <c r="G25" s="335"/>
      <c r="H25" s="43"/>
      <c r="I25" s="43"/>
      <c r="J25" s="43"/>
      <c r="K25" s="43"/>
    </row>
    <row r="26" spans="1:11" x14ac:dyDescent="0.3">
      <c r="A26" s="334"/>
      <c r="B26" s="335"/>
      <c r="C26" s="335"/>
      <c r="D26" s="335"/>
      <c r="E26" s="335"/>
      <c r="F26" s="335"/>
      <c r="G26" s="335"/>
      <c r="H26" s="43"/>
      <c r="I26" s="43"/>
      <c r="J26" s="43"/>
      <c r="K26" s="43"/>
    </row>
    <row r="27" spans="1:11" x14ac:dyDescent="0.3">
      <c r="A27" s="334"/>
      <c r="B27" s="335"/>
      <c r="C27" s="335"/>
      <c r="D27" s="335"/>
      <c r="E27" s="335"/>
      <c r="F27" s="335"/>
      <c r="G27" s="335"/>
      <c r="H27" s="43"/>
      <c r="I27" s="43"/>
      <c r="J27" s="43"/>
      <c r="K27" s="43"/>
    </row>
    <row r="28" spans="1:11" x14ac:dyDescent="0.3">
      <c r="A28" s="334"/>
      <c r="B28" s="335"/>
      <c r="C28" s="335"/>
      <c r="D28" s="335"/>
      <c r="E28" s="335"/>
      <c r="F28" s="335"/>
      <c r="G28" s="335"/>
      <c r="H28" s="43"/>
      <c r="I28" s="43"/>
      <c r="J28" s="43"/>
      <c r="K28" s="43"/>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Sąrašas!$A$4:$A$13</xm:f>
          </x14:formula1>
          <xm:sqref>A8:A28</xm:sqref>
        </x14:dataValidation>
        <x14:dataValidation type="list" allowBlank="1" showInputMessage="1" showErrorMessage="1" xr:uid="{00000000-0002-0000-1600-000001000000}">
          <x14:formula1>
            <xm:f>Sąrašas!$A$101:$A$102</xm:f>
          </x14:formula1>
          <xm:sqref>C8:C28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D33"/>
  <sheetViews>
    <sheetView workbookViewId="0">
      <selection activeCell="D9" sqref="D9"/>
    </sheetView>
  </sheetViews>
  <sheetFormatPr defaultRowHeight="14.4" x14ac:dyDescent="0.3"/>
  <cols>
    <col min="1" max="1" width="14.44140625" customWidth="1"/>
    <col min="2" max="2" width="37.33203125" customWidth="1"/>
    <col min="3" max="3" width="19.88671875" customWidth="1"/>
    <col min="4" max="4" width="86.33203125" customWidth="1"/>
  </cols>
  <sheetData>
    <row r="1" spans="1:4" ht="32.4" customHeight="1" x14ac:dyDescent="0.35">
      <c r="A1" s="341"/>
      <c r="B1" s="425" t="s">
        <v>653</v>
      </c>
      <c r="C1" s="425"/>
      <c r="D1" s="425"/>
    </row>
    <row r="3" spans="1:4" x14ac:dyDescent="0.3">
      <c r="A3" s="328" t="s">
        <v>613</v>
      </c>
      <c r="B3" t="s">
        <v>616</v>
      </c>
    </row>
    <row r="4" spans="1:4" x14ac:dyDescent="0.3">
      <c r="A4" s="328" t="s">
        <v>615</v>
      </c>
      <c r="B4" t="s">
        <v>682</v>
      </c>
    </row>
    <row r="6" spans="1:4" x14ac:dyDescent="0.3">
      <c r="A6" s="316" t="s">
        <v>525</v>
      </c>
      <c r="B6" s="316" t="s">
        <v>642</v>
      </c>
      <c r="C6" s="316" t="s">
        <v>643</v>
      </c>
      <c r="D6" s="316" t="s">
        <v>648</v>
      </c>
    </row>
    <row r="7" spans="1:4" ht="43.2" x14ac:dyDescent="0.3">
      <c r="A7" s="300" t="s">
        <v>561</v>
      </c>
      <c r="B7" s="300" t="s">
        <v>647</v>
      </c>
      <c r="C7" s="300" t="s">
        <v>561</v>
      </c>
      <c r="D7" s="300" t="s">
        <v>649</v>
      </c>
    </row>
    <row r="8" spans="1:4" ht="28.8" x14ac:dyDescent="0.3">
      <c r="A8" s="290">
        <v>2024</v>
      </c>
      <c r="B8" s="268" t="s">
        <v>710</v>
      </c>
      <c r="C8" s="268" t="s">
        <v>646</v>
      </c>
      <c r="D8" s="268" t="s">
        <v>714</v>
      </c>
    </row>
    <row r="9" spans="1:4" ht="28.8" x14ac:dyDescent="0.3">
      <c r="A9" s="290">
        <v>2025</v>
      </c>
      <c r="B9" s="268" t="s">
        <v>768</v>
      </c>
      <c r="C9" s="268" t="s">
        <v>646</v>
      </c>
      <c r="D9" s="268" t="s">
        <v>769</v>
      </c>
    </row>
    <row r="10" spans="1:4" x14ac:dyDescent="0.3">
      <c r="A10" s="290"/>
      <c r="B10" s="268"/>
      <c r="C10" s="268"/>
      <c r="D10" s="268"/>
    </row>
    <row r="11" spans="1:4" x14ac:dyDescent="0.3">
      <c r="A11" s="290"/>
      <c r="B11" s="268"/>
      <c r="C11" s="268"/>
      <c r="D11" s="268"/>
    </row>
    <row r="12" spans="1:4" x14ac:dyDescent="0.3">
      <c r="A12" s="290"/>
      <c r="B12" s="268"/>
      <c r="C12" s="268"/>
      <c r="D12" s="268"/>
    </row>
    <row r="13" spans="1:4" x14ac:dyDescent="0.3">
      <c r="A13" s="290"/>
      <c r="B13" s="268"/>
      <c r="C13" s="268"/>
      <c r="D13" s="268"/>
    </row>
    <row r="14" spans="1:4" x14ac:dyDescent="0.3">
      <c r="A14" s="290"/>
      <c r="B14" s="268"/>
      <c r="C14" s="268"/>
      <c r="D14" s="268"/>
    </row>
    <row r="15" spans="1:4" x14ac:dyDescent="0.3">
      <c r="A15" s="290"/>
      <c r="B15" s="268"/>
      <c r="C15" s="268"/>
      <c r="D15" s="268"/>
    </row>
    <row r="16" spans="1:4" x14ac:dyDescent="0.3">
      <c r="A16" s="290"/>
      <c r="B16" s="268"/>
      <c r="C16" s="268"/>
      <c r="D16" s="268"/>
    </row>
    <row r="17" spans="1:4" x14ac:dyDescent="0.3">
      <c r="A17" s="290"/>
      <c r="B17" s="268"/>
      <c r="C17" s="268"/>
      <c r="D17" s="268"/>
    </row>
    <row r="18" spans="1:4" x14ac:dyDescent="0.3">
      <c r="A18" s="290"/>
      <c r="B18" s="268"/>
      <c r="C18" s="268"/>
      <c r="D18" s="268"/>
    </row>
    <row r="19" spans="1:4" x14ac:dyDescent="0.3">
      <c r="A19" s="290"/>
      <c r="B19" s="268"/>
      <c r="C19" s="268"/>
      <c r="D19" s="268"/>
    </row>
    <row r="20" spans="1:4" x14ac:dyDescent="0.3">
      <c r="A20" s="290"/>
      <c r="B20" s="268"/>
      <c r="C20" s="268"/>
      <c r="D20" s="268"/>
    </row>
    <row r="21" spans="1:4" x14ac:dyDescent="0.3">
      <c r="A21" s="290"/>
      <c r="B21" s="268"/>
      <c r="C21" s="268"/>
      <c r="D21" s="268"/>
    </row>
    <row r="22" spans="1:4" x14ac:dyDescent="0.3">
      <c r="A22" s="290"/>
      <c r="B22" s="268"/>
      <c r="C22" s="268"/>
      <c r="D22" s="268"/>
    </row>
    <row r="23" spans="1:4" x14ac:dyDescent="0.3">
      <c r="A23" s="290"/>
      <c r="B23" s="268"/>
      <c r="C23" s="268"/>
      <c r="D23" s="268"/>
    </row>
    <row r="24" spans="1:4" x14ac:dyDescent="0.3">
      <c r="A24" s="290"/>
      <c r="B24" s="268"/>
      <c r="C24" s="268"/>
      <c r="D24" s="268"/>
    </row>
    <row r="25" spans="1:4" x14ac:dyDescent="0.3">
      <c r="A25" s="290"/>
      <c r="B25" s="268"/>
      <c r="C25" s="268"/>
      <c r="D25" s="268"/>
    </row>
    <row r="26" spans="1:4" x14ac:dyDescent="0.3">
      <c r="A26" s="290"/>
      <c r="B26" s="268"/>
      <c r="C26" s="268"/>
      <c r="D26" s="268"/>
    </row>
    <row r="27" spans="1:4" x14ac:dyDescent="0.3">
      <c r="A27" s="290"/>
      <c r="B27" s="268"/>
      <c r="C27" s="268"/>
      <c r="D27" s="268"/>
    </row>
    <row r="28" spans="1:4" x14ac:dyDescent="0.3">
      <c r="A28" s="290"/>
      <c r="B28" s="268"/>
      <c r="C28" s="268"/>
      <c r="D28" s="268"/>
    </row>
    <row r="29" spans="1:4" x14ac:dyDescent="0.3">
      <c r="A29" s="290"/>
      <c r="B29" s="268"/>
      <c r="C29" s="268"/>
      <c r="D29" s="268"/>
    </row>
    <row r="30" spans="1:4" x14ac:dyDescent="0.3">
      <c r="A30" s="290"/>
      <c r="B30" s="268"/>
      <c r="C30" s="268"/>
      <c r="D30" s="268"/>
    </row>
    <row r="31" spans="1:4" x14ac:dyDescent="0.3">
      <c r="A31" s="290"/>
      <c r="B31" s="268"/>
      <c r="C31" s="268"/>
      <c r="D31" s="268"/>
    </row>
    <row r="32" spans="1:4" x14ac:dyDescent="0.3">
      <c r="A32" s="290"/>
      <c r="B32" s="268"/>
      <c r="C32" s="268"/>
      <c r="D32" s="268"/>
    </row>
    <row r="33" spans="1:4" x14ac:dyDescent="0.3">
      <c r="A33" s="290"/>
      <c r="B33" s="268"/>
      <c r="C33" s="268"/>
      <c r="D33" s="268"/>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800-000000000000}">
          <x14:formula1>
            <xm:f>Sąrašas!$A$69:$A$75</xm:f>
          </x14:formula1>
          <xm:sqref>A8:A33</xm:sqref>
        </x14:dataValidation>
        <x14:dataValidation type="list" allowBlank="1" showInputMessage="1" showErrorMessage="1" xr:uid="{00000000-0002-0000-1800-000001000000}">
          <x14:formula1>
            <xm:f>Sąrašas!$A$111:$A$113</xm:f>
          </x14:formula1>
          <xm:sqref>C8:C33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6"/>
  <sheetViews>
    <sheetView workbookViewId="0">
      <selection activeCell="B9" sqref="B9"/>
    </sheetView>
  </sheetViews>
  <sheetFormatPr defaultRowHeight="14.4" x14ac:dyDescent="0.3"/>
  <cols>
    <col min="1" max="1" width="12.88671875" customWidth="1"/>
    <col min="2" max="2" width="29.6640625" customWidth="1"/>
    <col min="3" max="3" width="94.6640625" customWidth="1"/>
  </cols>
  <sheetData>
    <row r="1" spans="1:3" ht="18" x14ac:dyDescent="0.35">
      <c r="A1" s="286"/>
      <c r="B1" s="277" t="s">
        <v>654</v>
      </c>
    </row>
    <row r="3" spans="1:3" x14ac:dyDescent="0.3">
      <c r="A3" s="328" t="s">
        <v>613</v>
      </c>
      <c r="B3" t="s">
        <v>616</v>
      </c>
    </row>
    <row r="4" spans="1:3" x14ac:dyDescent="0.3">
      <c r="A4" s="328" t="s">
        <v>615</v>
      </c>
      <c r="B4" t="s">
        <v>685</v>
      </c>
    </row>
    <row r="6" spans="1:3" x14ac:dyDescent="0.3">
      <c r="A6" s="316" t="s">
        <v>525</v>
      </c>
      <c r="B6" s="316" t="s">
        <v>642</v>
      </c>
      <c r="C6" s="316" t="s">
        <v>648</v>
      </c>
    </row>
    <row r="7" spans="1:3" ht="43.2" x14ac:dyDescent="0.3">
      <c r="A7" s="300" t="s">
        <v>561</v>
      </c>
      <c r="B7" s="300" t="s">
        <v>647</v>
      </c>
      <c r="C7" s="300" t="s">
        <v>649</v>
      </c>
    </row>
    <row r="8" spans="1:3" ht="43.2" x14ac:dyDescent="0.3">
      <c r="A8" s="290">
        <v>2024</v>
      </c>
      <c r="B8" s="268" t="s">
        <v>733</v>
      </c>
      <c r="C8" s="383" t="s">
        <v>734</v>
      </c>
    </row>
    <row r="9" spans="1:3" ht="72" x14ac:dyDescent="0.3">
      <c r="A9" s="290">
        <v>2025</v>
      </c>
      <c r="B9" s="268" t="s">
        <v>770</v>
      </c>
      <c r="C9" s="383" t="s">
        <v>734</v>
      </c>
    </row>
    <row r="10" spans="1:3" x14ac:dyDescent="0.3">
      <c r="A10" s="290"/>
      <c r="B10" s="268"/>
      <c r="C10" s="268"/>
    </row>
    <row r="11" spans="1:3" x14ac:dyDescent="0.3">
      <c r="A11" s="290"/>
      <c r="B11" s="268"/>
      <c r="C11" s="268"/>
    </row>
    <row r="12" spans="1:3" x14ac:dyDescent="0.3">
      <c r="A12" s="290"/>
      <c r="B12" s="268"/>
      <c r="C12" s="268"/>
    </row>
    <row r="13" spans="1:3" x14ac:dyDescent="0.3">
      <c r="A13" s="290"/>
      <c r="B13" s="268"/>
      <c r="C13" s="268"/>
    </row>
    <row r="14" spans="1:3" x14ac:dyDescent="0.3">
      <c r="A14" s="290"/>
      <c r="B14" s="268"/>
      <c r="C14" s="268"/>
    </row>
    <row r="15" spans="1:3" x14ac:dyDescent="0.3">
      <c r="A15" s="290"/>
      <c r="B15" s="268"/>
      <c r="C15" s="268"/>
    </row>
    <row r="16" spans="1:3" x14ac:dyDescent="0.3">
      <c r="A16" s="290"/>
      <c r="B16" s="268"/>
      <c r="C16" s="268"/>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900-000000000000}">
          <x14:formula1>
            <xm:f>Sąrašas!$A$69:$A$75</xm:f>
          </x14:formula1>
          <xm:sqref>A8:A16</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60"/>
  <sheetViews>
    <sheetView topLeftCell="A37" workbookViewId="0">
      <selection activeCell="B52" sqref="B52"/>
    </sheetView>
  </sheetViews>
  <sheetFormatPr defaultRowHeight="14.4" x14ac:dyDescent="0.3"/>
  <cols>
    <col min="1" max="1" width="34.6640625" customWidth="1"/>
    <col min="2" max="2" width="53.5546875" customWidth="1"/>
    <col min="3" max="3" width="85" customWidth="1"/>
  </cols>
  <sheetData>
    <row r="1" spans="1:6" ht="18" x14ac:dyDescent="0.35">
      <c r="B1" s="320" t="s">
        <v>594</v>
      </c>
    </row>
    <row r="2" spans="1:6" ht="18" x14ac:dyDescent="0.35">
      <c r="B2" s="320"/>
    </row>
    <row r="3" spans="1:6" x14ac:dyDescent="0.3">
      <c r="A3" s="328" t="s">
        <v>613</v>
      </c>
      <c r="B3" t="s">
        <v>616</v>
      </c>
    </row>
    <row r="4" spans="1:6" x14ac:dyDescent="0.3">
      <c r="A4" s="328" t="s">
        <v>615</v>
      </c>
      <c r="B4" t="s">
        <v>684</v>
      </c>
    </row>
    <row r="6" spans="1:6" ht="38.4" customHeight="1" x14ac:dyDescent="0.3">
      <c r="A6" s="316" t="s">
        <v>490</v>
      </c>
      <c r="B6" s="316" t="s">
        <v>602</v>
      </c>
      <c r="C6" s="316" t="s">
        <v>603</v>
      </c>
    </row>
    <row r="7" spans="1:6" x14ac:dyDescent="0.3">
      <c r="A7" s="322"/>
      <c r="B7" s="300" t="s">
        <v>604</v>
      </c>
      <c r="C7" s="300" t="s">
        <v>605</v>
      </c>
    </row>
    <row r="8" spans="1:6" x14ac:dyDescent="0.3">
      <c r="A8" s="323" t="s">
        <v>595</v>
      </c>
      <c r="B8" s="294"/>
      <c r="C8" s="294"/>
    </row>
    <row r="9" spans="1:6" ht="139.80000000000001" customHeight="1" x14ac:dyDescent="0.3">
      <c r="A9" s="323">
        <v>2024</v>
      </c>
      <c r="B9" s="386" t="s">
        <v>720</v>
      </c>
      <c r="C9" s="384" t="s">
        <v>719</v>
      </c>
    </row>
    <row r="10" spans="1:6" ht="24" customHeight="1" x14ac:dyDescent="0.3">
      <c r="A10" s="323">
        <v>2025</v>
      </c>
      <c r="B10" s="386" t="s">
        <v>771</v>
      </c>
      <c r="C10" s="426" t="s">
        <v>719</v>
      </c>
    </row>
    <row r="11" spans="1:6" ht="22.2" customHeight="1" x14ac:dyDescent="0.3">
      <c r="A11" s="323">
        <v>2026</v>
      </c>
      <c r="B11" s="268"/>
      <c r="C11" s="426"/>
    </row>
    <row r="12" spans="1:6" ht="31.2" customHeight="1" x14ac:dyDescent="0.3">
      <c r="A12" s="323">
        <v>2027</v>
      </c>
      <c r="B12" s="268"/>
      <c r="C12" s="426"/>
    </row>
    <row r="13" spans="1:6" ht="31.2" customHeight="1" x14ac:dyDescent="0.3">
      <c r="A13" s="323">
        <v>2028</v>
      </c>
      <c r="B13" s="268"/>
      <c r="C13" s="426"/>
    </row>
    <row r="14" spans="1:6" ht="23.4" customHeight="1" x14ac:dyDescent="0.3">
      <c r="A14" s="323">
        <v>2029</v>
      </c>
      <c r="B14" s="268"/>
      <c r="C14" s="426"/>
    </row>
    <row r="15" spans="1:6" x14ac:dyDescent="0.3">
      <c r="A15" s="323" t="s">
        <v>596</v>
      </c>
      <c r="B15" s="319"/>
      <c r="C15" s="319"/>
    </row>
    <row r="16" spans="1:6" ht="72" x14ac:dyDescent="0.3">
      <c r="A16" s="323">
        <v>2024</v>
      </c>
      <c r="B16" s="386" t="s">
        <v>722</v>
      </c>
      <c r="C16" s="268" t="s">
        <v>721</v>
      </c>
      <c r="D16" s="385"/>
      <c r="E16" s="385"/>
      <c r="F16" s="385"/>
    </row>
    <row r="17" spans="1:3" ht="72" x14ac:dyDescent="0.3">
      <c r="A17" s="323">
        <v>2025</v>
      </c>
      <c r="B17" s="386" t="s">
        <v>722</v>
      </c>
      <c r="C17" s="268" t="s">
        <v>721</v>
      </c>
    </row>
    <row r="18" spans="1:3" x14ac:dyDescent="0.3">
      <c r="A18" s="323">
        <v>2026</v>
      </c>
      <c r="B18" s="268"/>
      <c r="C18" s="268"/>
    </row>
    <row r="19" spans="1:3" x14ac:dyDescent="0.3">
      <c r="A19" s="323">
        <v>2027</v>
      </c>
      <c r="B19" s="268"/>
      <c r="C19" s="268"/>
    </row>
    <row r="20" spans="1:3" x14ac:dyDescent="0.3">
      <c r="A20" s="323">
        <v>2028</v>
      </c>
      <c r="B20" s="268"/>
      <c r="C20" s="268"/>
    </row>
    <row r="21" spans="1:3" x14ac:dyDescent="0.3">
      <c r="A21" s="323">
        <v>2029</v>
      </c>
      <c r="B21" s="268"/>
      <c r="C21" s="268"/>
    </row>
    <row r="22" spans="1:3" x14ac:dyDescent="0.3">
      <c r="A22" s="323" t="s">
        <v>597</v>
      </c>
      <c r="B22" s="319"/>
      <c r="C22" s="319"/>
    </row>
    <row r="23" spans="1:3" ht="31.2" x14ac:dyDescent="0.3">
      <c r="A23" s="323">
        <v>2024</v>
      </c>
      <c r="B23" s="268" t="s">
        <v>727</v>
      </c>
      <c r="C23" s="384" t="s">
        <v>723</v>
      </c>
    </row>
    <row r="24" spans="1:3" ht="31.2" x14ac:dyDescent="0.3">
      <c r="A24" s="323">
        <v>2025</v>
      </c>
      <c r="B24" s="268" t="s">
        <v>772</v>
      </c>
      <c r="C24" s="384" t="s">
        <v>723</v>
      </c>
    </row>
    <row r="25" spans="1:3" x14ac:dyDescent="0.3">
      <c r="A25" s="323">
        <v>2026</v>
      </c>
      <c r="B25" s="268"/>
      <c r="C25" s="268"/>
    </row>
    <row r="26" spans="1:3" x14ac:dyDescent="0.3">
      <c r="A26" s="323">
        <v>2027</v>
      </c>
      <c r="B26" s="268"/>
      <c r="C26" s="268"/>
    </row>
    <row r="27" spans="1:3" x14ac:dyDescent="0.3">
      <c r="A27" s="323">
        <v>2028</v>
      </c>
      <c r="B27" s="268"/>
      <c r="C27" s="268"/>
    </row>
    <row r="28" spans="1:3" x14ac:dyDescent="0.3">
      <c r="A28" s="323">
        <v>2029</v>
      </c>
      <c r="B28" s="268"/>
      <c r="C28" s="268"/>
    </row>
    <row r="29" spans="1:3" x14ac:dyDescent="0.3">
      <c r="A29" s="323" t="s">
        <v>598</v>
      </c>
      <c r="B29" s="319"/>
      <c r="C29" s="319"/>
    </row>
    <row r="30" spans="1:3" ht="46.8" x14ac:dyDescent="0.3">
      <c r="A30" s="323">
        <v>2024</v>
      </c>
      <c r="B30" s="268" t="s">
        <v>725</v>
      </c>
      <c r="C30" s="387" t="s">
        <v>724</v>
      </c>
    </row>
    <row r="31" spans="1:3" ht="46.8" x14ac:dyDescent="0.3">
      <c r="A31" s="323">
        <v>2025</v>
      </c>
      <c r="B31" s="268" t="s">
        <v>725</v>
      </c>
      <c r="C31" s="387" t="s">
        <v>724</v>
      </c>
    </row>
    <row r="32" spans="1:3" x14ac:dyDescent="0.3">
      <c r="A32" s="323">
        <v>2026</v>
      </c>
      <c r="B32" s="268"/>
      <c r="C32" s="268"/>
    </row>
    <row r="33" spans="1:3" x14ac:dyDescent="0.3">
      <c r="A33" s="323">
        <v>2027</v>
      </c>
      <c r="B33" s="268"/>
      <c r="C33" s="268"/>
    </row>
    <row r="34" spans="1:3" x14ac:dyDescent="0.3">
      <c r="A34" s="323">
        <v>2028</v>
      </c>
      <c r="B34" s="268"/>
      <c r="C34" s="268"/>
    </row>
    <row r="35" spans="1:3" x14ac:dyDescent="0.3">
      <c r="A35" s="323">
        <v>2029</v>
      </c>
      <c r="B35" s="268"/>
      <c r="C35" s="268"/>
    </row>
    <row r="36" spans="1:3" x14ac:dyDescent="0.3">
      <c r="A36" s="323" t="s">
        <v>599</v>
      </c>
      <c r="B36" s="319"/>
      <c r="C36" s="319"/>
    </row>
    <row r="37" spans="1:3" ht="31.2" x14ac:dyDescent="0.3">
      <c r="A37" s="323">
        <v>2024</v>
      </c>
      <c r="B37" s="268" t="s">
        <v>728</v>
      </c>
      <c r="C37" s="387" t="s">
        <v>726</v>
      </c>
    </row>
    <row r="38" spans="1:3" ht="31.2" x14ac:dyDescent="0.3">
      <c r="A38" s="323">
        <v>2025</v>
      </c>
      <c r="B38" s="268" t="s">
        <v>773</v>
      </c>
      <c r="C38" s="387" t="s">
        <v>726</v>
      </c>
    </row>
    <row r="39" spans="1:3" x14ac:dyDescent="0.3">
      <c r="A39" s="323">
        <v>2026</v>
      </c>
      <c r="B39" s="268"/>
      <c r="C39" s="268"/>
    </row>
    <row r="40" spans="1:3" x14ac:dyDescent="0.3">
      <c r="A40" s="323">
        <v>2027</v>
      </c>
      <c r="B40" s="268"/>
      <c r="C40" s="268"/>
    </row>
    <row r="41" spans="1:3" x14ac:dyDescent="0.3">
      <c r="A41" s="323">
        <v>2028</v>
      </c>
      <c r="B41" s="268"/>
      <c r="C41" s="268"/>
    </row>
    <row r="42" spans="1:3" x14ac:dyDescent="0.3">
      <c r="A42" s="323">
        <v>2029</v>
      </c>
      <c r="B42" s="268"/>
      <c r="C42" s="268"/>
    </row>
    <row r="43" spans="1:3" x14ac:dyDescent="0.3">
      <c r="A43" s="323" t="s">
        <v>600</v>
      </c>
      <c r="B43" s="268"/>
      <c r="C43" s="268"/>
    </row>
    <row r="44" spans="1:3" ht="62.4" x14ac:dyDescent="0.3">
      <c r="A44" s="323">
        <v>2024</v>
      </c>
      <c r="B44" s="268" t="s">
        <v>730</v>
      </c>
      <c r="C44" s="388" t="s">
        <v>729</v>
      </c>
    </row>
    <row r="45" spans="1:3" ht="62.4" x14ac:dyDescent="0.3">
      <c r="A45" s="323">
        <v>2025</v>
      </c>
      <c r="B45" s="268" t="s">
        <v>730</v>
      </c>
      <c r="C45" s="388" t="s">
        <v>729</v>
      </c>
    </row>
    <row r="46" spans="1:3" x14ac:dyDescent="0.3">
      <c r="A46" s="323">
        <v>2026</v>
      </c>
      <c r="B46" s="268"/>
      <c r="C46" s="268"/>
    </row>
    <row r="47" spans="1:3" x14ac:dyDescent="0.3">
      <c r="A47" s="323">
        <v>2027</v>
      </c>
      <c r="B47" s="268"/>
      <c r="C47" s="268"/>
    </row>
    <row r="48" spans="1:3" x14ac:dyDescent="0.3">
      <c r="A48" s="323">
        <v>2028</v>
      </c>
      <c r="B48" s="268"/>
      <c r="C48" s="268"/>
    </row>
    <row r="49" spans="1:3" x14ac:dyDescent="0.3">
      <c r="A49" s="323">
        <v>2029</v>
      </c>
      <c r="B49" s="268"/>
      <c r="C49" s="268"/>
    </row>
    <row r="50" spans="1:3" x14ac:dyDescent="0.3">
      <c r="A50" s="323" t="s">
        <v>601</v>
      </c>
      <c r="B50" s="268"/>
      <c r="C50" s="268"/>
    </row>
    <row r="51" spans="1:3" ht="93.6" x14ac:dyDescent="0.3">
      <c r="A51" s="323">
        <v>2024</v>
      </c>
      <c r="B51" s="268" t="s">
        <v>732</v>
      </c>
      <c r="C51" s="384" t="s">
        <v>731</v>
      </c>
    </row>
    <row r="52" spans="1:3" ht="93.6" x14ac:dyDescent="0.3">
      <c r="A52" s="323">
        <v>2025</v>
      </c>
      <c r="B52" s="268" t="s">
        <v>774</v>
      </c>
      <c r="C52" s="384" t="s">
        <v>731</v>
      </c>
    </row>
    <row r="53" spans="1:3" x14ac:dyDescent="0.3">
      <c r="A53" s="323">
        <v>2026</v>
      </c>
      <c r="B53" s="268"/>
      <c r="C53" s="268"/>
    </row>
    <row r="54" spans="1:3" x14ac:dyDescent="0.3">
      <c r="A54" s="323">
        <v>2027</v>
      </c>
      <c r="B54" s="268"/>
      <c r="C54" s="268"/>
    </row>
    <row r="55" spans="1:3" x14ac:dyDescent="0.3">
      <c r="A55" s="323">
        <v>2028</v>
      </c>
      <c r="B55" s="268"/>
      <c r="C55" s="268"/>
    </row>
    <row r="56" spans="1:3" x14ac:dyDescent="0.3">
      <c r="A56" s="323">
        <v>2029</v>
      </c>
      <c r="B56" s="268"/>
      <c r="C56" s="268"/>
    </row>
    <row r="59" spans="1:3" x14ac:dyDescent="0.3">
      <c r="B59" s="34" t="s">
        <v>494</v>
      </c>
    </row>
    <row r="60" spans="1:3" ht="111.6" customHeight="1" x14ac:dyDescent="0.3">
      <c r="B60" s="33" t="s">
        <v>606</v>
      </c>
    </row>
  </sheetData>
  <mergeCells count="1">
    <mergeCell ref="C10:C14"/>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09E97-70D4-4177-A016-88735A9E167D}">
  <dimension ref="A1"/>
  <sheetViews>
    <sheetView workbookViewId="0"/>
  </sheetViews>
  <sheetFormatPr defaultRowHeight="14.4" x14ac:dyDescent="0.3"/>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C113"/>
  <sheetViews>
    <sheetView topLeftCell="A9" workbookViewId="0">
      <selection activeCell="B81" sqref="B81"/>
    </sheetView>
  </sheetViews>
  <sheetFormatPr defaultRowHeight="14.4" x14ac:dyDescent="0.3"/>
  <cols>
    <col min="1" max="1" width="62.109375" customWidth="1"/>
    <col min="2" max="2" width="28.33203125" customWidth="1"/>
    <col min="3" max="3" width="47.109375" customWidth="1"/>
  </cols>
  <sheetData>
    <row r="2" spans="1:3" ht="15.6" x14ac:dyDescent="0.3">
      <c r="A2" s="14" t="s">
        <v>50</v>
      </c>
      <c r="B2" s="15"/>
      <c r="C2" s="16"/>
    </row>
    <row r="3" spans="1:3" ht="15.6" x14ac:dyDescent="0.3">
      <c r="A3" s="17" t="s">
        <v>51</v>
      </c>
      <c r="B3" s="18" t="s">
        <v>52</v>
      </c>
      <c r="C3" s="16"/>
    </row>
    <row r="4" spans="1:3" ht="15.6" x14ac:dyDescent="0.3">
      <c r="A4" s="19" t="s">
        <v>53</v>
      </c>
      <c r="B4" s="20" t="s">
        <v>54</v>
      </c>
      <c r="C4" s="16" t="s">
        <v>15</v>
      </c>
    </row>
    <row r="5" spans="1:3" ht="15.6" x14ac:dyDescent="0.3">
      <c r="A5" s="19" t="s">
        <v>55</v>
      </c>
      <c r="B5" s="21" t="s">
        <v>56</v>
      </c>
      <c r="C5" s="16" t="s">
        <v>15</v>
      </c>
    </row>
    <row r="6" spans="1:3" ht="15.6" x14ac:dyDescent="0.3">
      <c r="A6" s="19" t="s">
        <v>13</v>
      </c>
      <c r="B6" s="21" t="s">
        <v>14</v>
      </c>
      <c r="C6" s="16" t="s">
        <v>15</v>
      </c>
    </row>
    <row r="7" spans="1:3" ht="15.6" x14ac:dyDescent="0.3">
      <c r="A7" s="19" t="s">
        <v>57</v>
      </c>
      <c r="B7" s="21" t="s">
        <v>58</v>
      </c>
      <c r="C7" s="16" t="s">
        <v>15</v>
      </c>
    </row>
    <row r="8" spans="1:3" ht="15.6" x14ac:dyDescent="0.3">
      <c r="A8" s="19" t="s">
        <v>59</v>
      </c>
      <c r="B8" s="21" t="s">
        <v>60</v>
      </c>
      <c r="C8" s="16" t="s">
        <v>15</v>
      </c>
    </row>
    <row r="9" spans="1:3" ht="15.6" x14ac:dyDescent="0.3">
      <c r="A9" s="19" t="s">
        <v>20</v>
      </c>
      <c r="B9" s="21" t="s">
        <v>21</v>
      </c>
      <c r="C9" s="16" t="s">
        <v>15</v>
      </c>
    </row>
    <row r="10" spans="1:3" ht="15.6" x14ac:dyDescent="0.3">
      <c r="A10" s="19" t="s">
        <v>26</v>
      </c>
      <c r="B10" s="21" t="s">
        <v>27</v>
      </c>
      <c r="C10" s="16" t="s">
        <v>15</v>
      </c>
    </row>
    <row r="11" spans="1:3" ht="15.6" x14ac:dyDescent="0.3">
      <c r="A11" s="19" t="s">
        <v>29</v>
      </c>
      <c r="B11" s="21" t="s">
        <v>30</v>
      </c>
      <c r="C11" s="16" t="s">
        <v>15</v>
      </c>
    </row>
    <row r="12" spans="1:3" ht="15.6" x14ac:dyDescent="0.3">
      <c r="A12" s="19" t="s">
        <v>23</v>
      </c>
      <c r="B12" s="21" t="s">
        <v>24</v>
      </c>
      <c r="C12" s="16" t="s">
        <v>15</v>
      </c>
    </row>
    <row r="13" spans="1:3" ht="15.6" x14ac:dyDescent="0.3">
      <c r="A13" s="19" t="s">
        <v>17</v>
      </c>
      <c r="B13" s="21" t="s">
        <v>18</v>
      </c>
      <c r="C13" s="16" t="s">
        <v>15</v>
      </c>
    </row>
    <row r="14" spans="1:3" ht="15.6" x14ac:dyDescent="0.3">
      <c r="A14" s="19" t="s">
        <v>32</v>
      </c>
      <c r="B14" s="21" t="s">
        <v>34</v>
      </c>
      <c r="C14" s="16" t="s">
        <v>35</v>
      </c>
    </row>
    <row r="15" spans="1:3" ht="15.6" x14ac:dyDescent="0.3">
      <c r="A15" s="22" t="s">
        <v>61</v>
      </c>
      <c r="B15" s="23" t="s">
        <v>62</v>
      </c>
      <c r="C15" s="16" t="s">
        <v>35</v>
      </c>
    </row>
    <row r="17" spans="1:2" x14ac:dyDescent="0.3">
      <c r="A17" s="201" t="s">
        <v>343</v>
      </c>
      <c r="B17" s="202" t="s">
        <v>442</v>
      </c>
    </row>
    <row r="18" spans="1:2" x14ac:dyDescent="0.3">
      <c r="A18" s="203" t="s">
        <v>344</v>
      </c>
      <c r="B18" s="204" t="s">
        <v>393</v>
      </c>
    </row>
    <row r="19" spans="1:2" x14ac:dyDescent="0.3">
      <c r="A19" s="203" t="s">
        <v>345</v>
      </c>
      <c r="B19" s="205" t="s">
        <v>394</v>
      </c>
    </row>
    <row r="20" spans="1:2" x14ac:dyDescent="0.3">
      <c r="A20" s="203" t="s">
        <v>346</v>
      </c>
      <c r="B20" s="205" t="s">
        <v>395</v>
      </c>
    </row>
    <row r="21" spans="1:2" x14ac:dyDescent="0.3">
      <c r="A21" s="203" t="s">
        <v>347</v>
      </c>
      <c r="B21" s="204" t="s">
        <v>396</v>
      </c>
    </row>
    <row r="22" spans="1:2" x14ac:dyDescent="0.3">
      <c r="A22" s="203" t="s">
        <v>348</v>
      </c>
      <c r="B22" s="205" t="s">
        <v>397</v>
      </c>
    </row>
    <row r="23" spans="1:2" ht="24" x14ac:dyDescent="0.3">
      <c r="A23" s="203" t="s">
        <v>349</v>
      </c>
      <c r="B23" s="205" t="s">
        <v>398</v>
      </c>
    </row>
    <row r="24" spans="1:2" x14ac:dyDescent="0.3">
      <c r="A24" s="203" t="s">
        <v>350</v>
      </c>
      <c r="B24" s="205" t="s">
        <v>399</v>
      </c>
    </row>
    <row r="25" spans="1:2" ht="24" x14ac:dyDescent="0.3">
      <c r="A25" s="203" t="s">
        <v>351</v>
      </c>
      <c r="B25" s="204" t="s">
        <v>400</v>
      </c>
    </row>
    <row r="26" spans="1:2" ht="24" x14ac:dyDescent="0.3">
      <c r="A26" s="203" t="s">
        <v>352</v>
      </c>
      <c r="B26" s="205" t="s">
        <v>401</v>
      </c>
    </row>
    <row r="27" spans="1:2" x14ac:dyDescent="0.3">
      <c r="A27" s="203" t="s">
        <v>353</v>
      </c>
      <c r="B27" s="205" t="s">
        <v>402</v>
      </c>
    </row>
    <row r="28" spans="1:2" ht="24" x14ac:dyDescent="0.3">
      <c r="A28" s="203" t="s">
        <v>354</v>
      </c>
      <c r="B28" s="204" t="s">
        <v>403</v>
      </c>
    </row>
    <row r="29" spans="1:2" x14ac:dyDescent="0.3">
      <c r="A29" s="203" t="s">
        <v>355</v>
      </c>
      <c r="B29" s="205" t="s">
        <v>404</v>
      </c>
    </row>
    <row r="30" spans="1:2" x14ac:dyDescent="0.3">
      <c r="A30" s="203" t="s">
        <v>356</v>
      </c>
      <c r="B30" s="205" t="s">
        <v>405</v>
      </c>
    </row>
    <row r="31" spans="1:2" x14ac:dyDescent="0.3">
      <c r="A31" s="203" t="s">
        <v>357</v>
      </c>
      <c r="B31" s="205" t="s">
        <v>406</v>
      </c>
    </row>
    <row r="32" spans="1:2" x14ac:dyDescent="0.3">
      <c r="A32" s="203" t="s">
        <v>358</v>
      </c>
      <c r="B32" s="205" t="s">
        <v>407</v>
      </c>
    </row>
    <row r="33" spans="1:2" ht="24" x14ac:dyDescent="0.3">
      <c r="A33" s="203" t="s">
        <v>359</v>
      </c>
      <c r="B33" s="205" t="s">
        <v>408</v>
      </c>
    </row>
    <row r="34" spans="1:2" x14ac:dyDescent="0.3">
      <c r="A34" s="206" t="s">
        <v>360</v>
      </c>
      <c r="B34" s="204" t="s">
        <v>409</v>
      </c>
    </row>
    <row r="35" spans="1:2" x14ac:dyDescent="0.3">
      <c r="A35" s="203" t="s">
        <v>361</v>
      </c>
      <c r="B35" s="205" t="s">
        <v>410</v>
      </c>
    </row>
    <row r="36" spans="1:2" x14ac:dyDescent="0.3">
      <c r="A36" s="203" t="s">
        <v>362</v>
      </c>
      <c r="B36" s="205" t="s">
        <v>411</v>
      </c>
    </row>
    <row r="37" spans="1:2" ht="24" x14ac:dyDescent="0.3">
      <c r="A37" s="203" t="s">
        <v>363</v>
      </c>
      <c r="B37" s="205" t="s">
        <v>412</v>
      </c>
    </row>
    <row r="38" spans="1:2" x14ac:dyDescent="0.3">
      <c r="A38" s="203" t="s">
        <v>364</v>
      </c>
      <c r="B38" s="205" t="s">
        <v>413</v>
      </c>
    </row>
    <row r="39" spans="1:2" ht="24" x14ac:dyDescent="0.3">
      <c r="A39" s="206" t="s">
        <v>365</v>
      </c>
      <c r="B39" s="205" t="s">
        <v>414</v>
      </c>
    </row>
    <row r="40" spans="1:2" ht="24" x14ac:dyDescent="0.3">
      <c r="A40" s="203" t="s">
        <v>366</v>
      </c>
      <c r="B40" s="205" t="s">
        <v>415</v>
      </c>
    </row>
    <row r="41" spans="1:2" x14ac:dyDescent="0.3">
      <c r="A41" s="203" t="s">
        <v>367</v>
      </c>
      <c r="B41" s="205" t="s">
        <v>416</v>
      </c>
    </row>
    <row r="42" spans="1:2" ht="24" x14ac:dyDescent="0.3">
      <c r="A42" s="203" t="s">
        <v>368</v>
      </c>
      <c r="B42" s="205" t="s">
        <v>417</v>
      </c>
    </row>
    <row r="43" spans="1:2" x14ac:dyDescent="0.3">
      <c r="A43" s="203" t="s">
        <v>369</v>
      </c>
      <c r="B43" s="205" t="s">
        <v>418</v>
      </c>
    </row>
    <row r="44" spans="1:2" x14ac:dyDescent="0.3">
      <c r="A44" s="203" t="s">
        <v>370</v>
      </c>
      <c r="B44" s="205" t="s">
        <v>419</v>
      </c>
    </row>
    <row r="45" spans="1:2" ht="24" x14ac:dyDescent="0.3">
      <c r="A45" s="203" t="s">
        <v>371</v>
      </c>
      <c r="B45" s="205" t="s">
        <v>420</v>
      </c>
    </row>
    <row r="46" spans="1:2" x14ac:dyDescent="0.3">
      <c r="A46" s="203" t="s">
        <v>372</v>
      </c>
      <c r="B46" s="205" t="s">
        <v>421</v>
      </c>
    </row>
    <row r="47" spans="1:2" x14ac:dyDescent="0.3">
      <c r="A47" s="203" t="s">
        <v>373</v>
      </c>
      <c r="B47" s="205" t="s">
        <v>422</v>
      </c>
    </row>
    <row r="48" spans="1:2" ht="24" x14ac:dyDescent="0.3">
      <c r="A48" s="203" t="s">
        <v>374</v>
      </c>
      <c r="B48" s="205" t="s">
        <v>423</v>
      </c>
    </row>
    <row r="49" spans="1:2" x14ac:dyDescent="0.3">
      <c r="A49" s="203" t="s">
        <v>375</v>
      </c>
      <c r="B49" s="205" t="s">
        <v>424</v>
      </c>
    </row>
    <row r="50" spans="1:2" x14ac:dyDescent="0.3">
      <c r="A50" s="203" t="s">
        <v>376</v>
      </c>
      <c r="B50" s="205" t="s">
        <v>425</v>
      </c>
    </row>
    <row r="51" spans="1:2" x14ac:dyDescent="0.3">
      <c r="A51" s="203" t="s">
        <v>377</v>
      </c>
      <c r="B51" s="205" t="s">
        <v>426</v>
      </c>
    </row>
    <row r="52" spans="1:2" x14ac:dyDescent="0.3">
      <c r="A52" s="203" t="s">
        <v>378</v>
      </c>
      <c r="B52" s="205" t="s">
        <v>427</v>
      </c>
    </row>
    <row r="53" spans="1:2" ht="24" x14ac:dyDescent="0.3">
      <c r="A53" s="203" t="s">
        <v>379</v>
      </c>
      <c r="B53" s="205" t="s">
        <v>428</v>
      </c>
    </row>
    <row r="54" spans="1:2" ht="24" x14ac:dyDescent="0.3">
      <c r="A54" s="203" t="s">
        <v>380</v>
      </c>
      <c r="B54" s="205" t="s">
        <v>429</v>
      </c>
    </row>
    <row r="55" spans="1:2" x14ac:dyDescent="0.3">
      <c r="A55" s="203" t="s">
        <v>381</v>
      </c>
      <c r="B55" s="204" t="s">
        <v>430</v>
      </c>
    </row>
    <row r="56" spans="1:2" x14ac:dyDescent="0.3">
      <c r="A56" s="203" t="s">
        <v>382</v>
      </c>
      <c r="B56" s="205" t="s">
        <v>431</v>
      </c>
    </row>
    <row r="57" spans="1:2" ht="24" x14ac:dyDescent="0.3">
      <c r="A57" s="203" t="s">
        <v>383</v>
      </c>
      <c r="B57" s="205" t="s">
        <v>432</v>
      </c>
    </row>
    <row r="58" spans="1:2" x14ac:dyDescent="0.3">
      <c r="A58" s="203" t="s">
        <v>384</v>
      </c>
      <c r="B58" s="205" t="s">
        <v>433</v>
      </c>
    </row>
    <row r="59" spans="1:2" x14ac:dyDescent="0.3">
      <c r="A59" s="203" t="s">
        <v>385</v>
      </c>
      <c r="B59" s="204" t="s">
        <v>434</v>
      </c>
    </row>
    <row r="60" spans="1:2" x14ac:dyDescent="0.3">
      <c r="A60" s="203" t="s">
        <v>386</v>
      </c>
      <c r="B60" s="205" t="s">
        <v>435</v>
      </c>
    </row>
    <row r="61" spans="1:2" ht="24" x14ac:dyDescent="0.3">
      <c r="A61" s="203" t="s">
        <v>387</v>
      </c>
      <c r="B61" s="205" t="s">
        <v>436</v>
      </c>
    </row>
    <row r="62" spans="1:2" x14ac:dyDescent="0.3">
      <c r="A62" s="203" t="s">
        <v>388</v>
      </c>
      <c r="B62" s="205" t="s">
        <v>437</v>
      </c>
    </row>
    <row r="63" spans="1:2" x14ac:dyDescent="0.3">
      <c r="A63" s="203" t="s">
        <v>389</v>
      </c>
      <c r="B63" s="205" t="s">
        <v>438</v>
      </c>
    </row>
    <row r="64" spans="1:2" x14ac:dyDescent="0.3">
      <c r="A64" s="203" t="s">
        <v>390</v>
      </c>
      <c r="B64" s="205" t="s">
        <v>439</v>
      </c>
    </row>
    <row r="65" spans="1:2" x14ac:dyDescent="0.3">
      <c r="A65" s="203" t="s">
        <v>391</v>
      </c>
      <c r="B65" s="205" t="s">
        <v>440</v>
      </c>
    </row>
    <row r="66" spans="1:2" ht="24" x14ac:dyDescent="0.3">
      <c r="A66" s="203" t="s">
        <v>392</v>
      </c>
      <c r="B66" s="205" t="s">
        <v>441</v>
      </c>
    </row>
    <row r="69" spans="1:2" x14ac:dyDescent="0.3">
      <c r="A69">
        <v>2024</v>
      </c>
    </row>
    <row r="70" spans="1:2" x14ac:dyDescent="0.3">
      <c r="A70">
        <v>2025</v>
      </c>
    </row>
    <row r="71" spans="1:2" x14ac:dyDescent="0.3">
      <c r="A71">
        <v>2026</v>
      </c>
    </row>
    <row r="72" spans="1:2" x14ac:dyDescent="0.3">
      <c r="A72">
        <v>2027</v>
      </c>
    </row>
    <row r="73" spans="1:2" x14ac:dyDescent="0.3">
      <c r="A73">
        <v>2028</v>
      </c>
    </row>
    <row r="74" spans="1:2" x14ac:dyDescent="0.3">
      <c r="A74">
        <v>2029</v>
      </c>
    </row>
    <row r="75" spans="1:2" x14ac:dyDescent="0.3">
      <c r="A75">
        <v>2030</v>
      </c>
    </row>
    <row r="77" spans="1:2" x14ac:dyDescent="0.3">
      <c r="A77" t="s">
        <v>565</v>
      </c>
    </row>
    <row r="78" spans="1:2" x14ac:dyDescent="0.3">
      <c r="A78" t="s">
        <v>530</v>
      </c>
    </row>
    <row r="79" spans="1:2" x14ac:dyDescent="0.3">
      <c r="A79" t="s">
        <v>531</v>
      </c>
    </row>
    <row r="80" spans="1:2" x14ac:dyDescent="0.3">
      <c r="A80" t="s">
        <v>532</v>
      </c>
    </row>
    <row r="81" spans="1:1" x14ac:dyDescent="0.3">
      <c r="A81" t="s">
        <v>534</v>
      </c>
    </row>
    <row r="82" spans="1:1" x14ac:dyDescent="0.3">
      <c r="A82" t="s">
        <v>533</v>
      </c>
    </row>
    <row r="83" spans="1:1" x14ac:dyDescent="0.3">
      <c r="A83" t="s">
        <v>535</v>
      </c>
    </row>
    <row r="85" spans="1:1" x14ac:dyDescent="0.3">
      <c r="A85" t="s">
        <v>536</v>
      </c>
    </row>
    <row r="86" spans="1:1" x14ac:dyDescent="0.3">
      <c r="A86" t="s">
        <v>537</v>
      </c>
    </row>
    <row r="87" spans="1:1" x14ac:dyDescent="0.3">
      <c r="A87" t="s">
        <v>188</v>
      </c>
    </row>
    <row r="88" spans="1:1" x14ac:dyDescent="0.3">
      <c r="A88" t="s">
        <v>538</v>
      </c>
    </row>
    <row r="89" spans="1:1" x14ac:dyDescent="0.3">
      <c r="A89" t="s">
        <v>539</v>
      </c>
    </row>
    <row r="91" spans="1:1" x14ac:dyDescent="0.3">
      <c r="A91" t="s">
        <v>573</v>
      </c>
    </row>
    <row r="92" spans="1:1" x14ac:dyDescent="0.3">
      <c r="A92" t="s">
        <v>574</v>
      </c>
    </row>
    <row r="93" spans="1:1" x14ac:dyDescent="0.3">
      <c r="A93" t="s">
        <v>575</v>
      </c>
    </row>
    <row r="94" spans="1:1" x14ac:dyDescent="0.3">
      <c r="A94" t="s">
        <v>576</v>
      </c>
    </row>
    <row r="95" spans="1:1" x14ac:dyDescent="0.3">
      <c r="A95" t="s">
        <v>294</v>
      </c>
    </row>
    <row r="98" spans="1:1" x14ac:dyDescent="0.3">
      <c r="A98" t="s">
        <v>588</v>
      </c>
    </row>
    <row r="99" spans="1:1" x14ac:dyDescent="0.3">
      <c r="A99" t="s">
        <v>589</v>
      </c>
    </row>
    <row r="101" spans="1:1" x14ac:dyDescent="0.3">
      <c r="A101" t="s">
        <v>640</v>
      </c>
    </row>
    <row r="102" spans="1:1" x14ac:dyDescent="0.3">
      <c r="A102" t="s">
        <v>641</v>
      </c>
    </row>
    <row r="104" spans="1:1" x14ac:dyDescent="0.3">
      <c r="A104" s="340" t="s">
        <v>607</v>
      </c>
    </row>
    <row r="105" spans="1:1" x14ac:dyDescent="0.3">
      <c r="A105" s="340" t="s">
        <v>608</v>
      </c>
    </row>
    <row r="106" spans="1:1" x14ac:dyDescent="0.3">
      <c r="A106" s="340" t="s">
        <v>609</v>
      </c>
    </row>
    <row r="107" spans="1:1" x14ac:dyDescent="0.3">
      <c r="A107" s="340" t="s">
        <v>610</v>
      </c>
    </row>
    <row r="108" spans="1:1" x14ac:dyDescent="0.3">
      <c r="A108" s="340" t="s">
        <v>611</v>
      </c>
    </row>
    <row r="109" spans="1:1" x14ac:dyDescent="0.3">
      <c r="A109" s="340" t="s">
        <v>612</v>
      </c>
    </row>
    <row r="111" spans="1:1" x14ac:dyDescent="0.3">
      <c r="A111" t="s">
        <v>644</v>
      </c>
    </row>
    <row r="112" spans="1:1" x14ac:dyDescent="0.3">
      <c r="A112" t="s">
        <v>645</v>
      </c>
    </row>
    <row r="113" spans="1:1" x14ac:dyDescent="0.3">
      <c r="A113" t="s">
        <v>646</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27" workbookViewId="0">
      <selection activeCell="L42" sqref="L42"/>
    </sheetView>
  </sheetViews>
  <sheetFormatPr defaultRowHeight="14.4" x14ac:dyDescent="0.3"/>
  <cols>
    <col min="1" max="1" width="8.88671875" style="145"/>
    <col min="2" max="2" width="15.5546875" style="145" customWidth="1"/>
    <col min="3" max="3" width="12.5546875" style="149" customWidth="1"/>
    <col min="4" max="4" width="20.5546875" style="148" customWidth="1"/>
    <col min="5" max="5" width="86" style="146" customWidth="1"/>
  </cols>
  <sheetData>
    <row r="1" spans="1:5" x14ac:dyDescent="0.3">
      <c r="C1" s="145"/>
      <c r="D1" s="145"/>
    </row>
    <row r="2" spans="1:5" ht="20.399999999999999" x14ac:dyDescent="0.3">
      <c r="B2" s="47" t="s">
        <v>196</v>
      </c>
      <c r="C2" s="147" t="s">
        <v>197</v>
      </c>
    </row>
    <row r="3" spans="1:5" ht="15" thickBot="1" x14ac:dyDescent="0.35">
      <c r="E3" s="150"/>
    </row>
    <row r="4" spans="1:5" x14ac:dyDescent="0.3">
      <c r="C4" s="151" t="s">
        <v>198</v>
      </c>
      <c r="D4" s="152" t="s">
        <v>199</v>
      </c>
      <c r="E4" s="153" t="s">
        <v>200</v>
      </c>
    </row>
    <row r="5" spans="1:5" ht="69" x14ac:dyDescent="0.3">
      <c r="C5" s="154">
        <v>1</v>
      </c>
      <c r="D5" s="155" t="s">
        <v>201</v>
      </c>
      <c r="E5" s="156" t="s">
        <v>202</v>
      </c>
    </row>
    <row r="6" spans="1:5" ht="41.4" x14ac:dyDescent="0.3">
      <c r="C6" s="154">
        <v>2</v>
      </c>
      <c r="D6" s="155" t="s">
        <v>203</v>
      </c>
      <c r="E6" s="156" t="s">
        <v>204</v>
      </c>
    </row>
    <row r="7" spans="1:5" ht="27.6" x14ac:dyDescent="0.3">
      <c r="C7" s="154">
        <v>3</v>
      </c>
      <c r="D7" s="155" t="s">
        <v>205</v>
      </c>
      <c r="E7" s="156" t="s">
        <v>206</v>
      </c>
    </row>
    <row r="8" spans="1:5" ht="82.8" x14ac:dyDescent="0.3">
      <c r="C8" s="154">
        <v>4</v>
      </c>
      <c r="D8" s="155" t="s">
        <v>207</v>
      </c>
      <c r="E8" s="156" t="s">
        <v>208</v>
      </c>
    </row>
    <row r="9" spans="1:5" ht="69" x14ac:dyDescent="0.3">
      <c r="C9" s="157">
        <v>5</v>
      </c>
      <c r="D9" s="158" t="s">
        <v>209</v>
      </c>
      <c r="E9" s="159" t="s">
        <v>210</v>
      </c>
    </row>
    <row r="10" spans="1:5" ht="15" thickBot="1" x14ac:dyDescent="0.35">
      <c r="C10" s="160">
        <v>6</v>
      </c>
      <c r="D10" s="161" t="s">
        <v>211</v>
      </c>
      <c r="E10" s="162" t="s">
        <v>212</v>
      </c>
    </row>
    <row r="11" spans="1:5" x14ac:dyDescent="0.3">
      <c r="C11" s="163"/>
      <c r="D11" s="164"/>
      <c r="E11" s="165"/>
    </row>
    <row r="12" spans="1:5" ht="20.399999999999999" x14ac:dyDescent="0.3">
      <c r="C12" s="147" t="s">
        <v>213</v>
      </c>
      <c r="D12" s="164"/>
      <c r="E12" s="165"/>
    </row>
    <row r="13" spans="1:5" ht="15" thickBot="1" x14ac:dyDescent="0.35">
      <c r="C13" s="163"/>
      <c r="D13" s="164"/>
      <c r="E13" s="165"/>
    </row>
    <row r="14" spans="1:5" ht="41.4" x14ac:dyDescent="0.3">
      <c r="A14" s="166"/>
      <c r="B14" s="167" t="s">
        <v>214</v>
      </c>
      <c r="C14" s="168" t="s">
        <v>215</v>
      </c>
      <c r="D14" s="168" t="s">
        <v>216</v>
      </c>
      <c r="E14" s="169" t="s">
        <v>200</v>
      </c>
    </row>
    <row r="15" spans="1:5" ht="55.2" x14ac:dyDescent="0.3">
      <c r="B15" s="170" t="s">
        <v>217</v>
      </c>
      <c r="C15" s="155" t="s">
        <v>188</v>
      </c>
      <c r="D15" s="155" t="s">
        <v>218</v>
      </c>
      <c r="E15" s="156" t="s">
        <v>219</v>
      </c>
    </row>
    <row r="16" spans="1:5" ht="41.4" x14ac:dyDescent="0.3">
      <c r="B16" s="170" t="s">
        <v>220</v>
      </c>
      <c r="C16" s="155" t="s">
        <v>188</v>
      </c>
      <c r="D16" s="155" t="s">
        <v>221</v>
      </c>
      <c r="E16" s="156" t="s">
        <v>222</v>
      </c>
    </row>
    <row r="17" spans="2:5" ht="41.4" x14ac:dyDescent="0.3">
      <c r="B17" s="170" t="s">
        <v>223</v>
      </c>
      <c r="C17" s="155" t="s">
        <v>188</v>
      </c>
      <c r="D17" s="155" t="s">
        <v>224</v>
      </c>
      <c r="E17" s="156" t="s">
        <v>225</v>
      </c>
    </row>
    <row r="18" spans="2:5" ht="27.6" x14ac:dyDescent="0.3">
      <c r="B18" s="170" t="s">
        <v>226</v>
      </c>
      <c r="C18" s="155" t="s">
        <v>188</v>
      </c>
      <c r="D18" s="155" t="s">
        <v>227</v>
      </c>
      <c r="E18" s="156" t="s">
        <v>228</v>
      </c>
    </row>
    <row r="19" spans="2:5" ht="27.6" x14ac:dyDescent="0.3">
      <c r="B19" s="170" t="s">
        <v>229</v>
      </c>
      <c r="C19" s="155" t="s">
        <v>188</v>
      </c>
      <c r="D19" s="155" t="s">
        <v>230</v>
      </c>
      <c r="E19" s="156" t="s">
        <v>231</v>
      </c>
    </row>
    <row r="20" spans="2:5" ht="41.4" x14ac:dyDescent="0.3">
      <c r="B20" s="171" t="s">
        <v>232</v>
      </c>
      <c r="C20" s="155" t="s">
        <v>93</v>
      </c>
      <c r="D20" s="155" t="s">
        <v>233</v>
      </c>
      <c r="E20" s="156" t="s">
        <v>234</v>
      </c>
    </row>
    <row r="21" spans="2:5" ht="55.2" x14ac:dyDescent="0.3">
      <c r="B21" s="171" t="s">
        <v>235</v>
      </c>
      <c r="C21" s="155" t="s">
        <v>93</v>
      </c>
      <c r="D21" s="155" t="s">
        <v>236</v>
      </c>
      <c r="E21" s="156" t="s">
        <v>237</v>
      </c>
    </row>
    <row r="22" spans="2:5" ht="55.2" x14ac:dyDescent="0.3">
      <c r="B22" s="171" t="s">
        <v>238</v>
      </c>
      <c r="C22" s="155" t="s">
        <v>93</v>
      </c>
      <c r="D22" s="155" t="s">
        <v>239</v>
      </c>
      <c r="E22" s="156" t="s">
        <v>240</v>
      </c>
    </row>
    <row r="23" spans="2:5" ht="55.2" x14ac:dyDescent="0.3">
      <c r="B23" s="171" t="s">
        <v>241</v>
      </c>
      <c r="C23" s="155" t="s">
        <v>93</v>
      </c>
      <c r="D23" s="155" t="s">
        <v>242</v>
      </c>
      <c r="E23" s="156" t="s">
        <v>243</v>
      </c>
    </row>
    <row r="24" spans="2:5" ht="41.4" x14ac:dyDescent="0.3">
      <c r="B24" s="171" t="s">
        <v>244</v>
      </c>
      <c r="C24" s="155" t="s">
        <v>188</v>
      </c>
      <c r="D24" s="155" t="s">
        <v>245</v>
      </c>
      <c r="E24" s="156" t="s">
        <v>246</v>
      </c>
    </row>
    <row r="25" spans="2:5" ht="41.4" x14ac:dyDescent="0.3">
      <c r="B25" s="172" t="s">
        <v>247</v>
      </c>
      <c r="C25" s="155" t="s">
        <v>248</v>
      </c>
      <c r="D25" s="155" t="s">
        <v>249</v>
      </c>
      <c r="E25" s="156" t="s">
        <v>250</v>
      </c>
    </row>
    <row r="26" spans="2:5" ht="55.2" x14ac:dyDescent="0.3">
      <c r="B26" s="172" t="s">
        <v>251</v>
      </c>
      <c r="C26" s="155" t="s">
        <v>248</v>
      </c>
      <c r="D26" s="155" t="s">
        <v>252</v>
      </c>
      <c r="E26" s="156" t="s">
        <v>253</v>
      </c>
    </row>
    <row r="27" spans="2:5" ht="41.4" x14ac:dyDescent="0.3">
      <c r="B27" s="172" t="s">
        <v>134</v>
      </c>
      <c r="C27" s="155" t="s">
        <v>248</v>
      </c>
      <c r="D27" s="155" t="s">
        <v>254</v>
      </c>
      <c r="E27" s="156" t="s">
        <v>255</v>
      </c>
    </row>
    <row r="28" spans="2:5" ht="41.4" x14ac:dyDescent="0.3">
      <c r="B28" s="172" t="s">
        <v>256</v>
      </c>
      <c r="C28" s="155" t="s">
        <v>257</v>
      </c>
      <c r="D28" s="155" t="s">
        <v>258</v>
      </c>
      <c r="E28" s="156" t="s">
        <v>259</v>
      </c>
    </row>
    <row r="29" spans="2:5" ht="42" thickBot="1" x14ac:dyDescent="0.35">
      <c r="B29" s="173" t="s">
        <v>260</v>
      </c>
      <c r="C29" s="161" t="s">
        <v>257</v>
      </c>
      <c r="D29" s="161" t="s">
        <v>261</v>
      </c>
      <c r="E29" s="162" t="s">
        <v>262</v>
      </c>
    </row>
    <row r="30" spans="2:5" ht="15" thickBot="1" x14ac:dyDescent="0.35">
      <c r="C30" s="163"/>
      <c r="D30" s="164"/>
      <c r="E30" s="165"/>
    </row>
    <row r="31" spans="2:5" x14ac:dyDescent="0.3">
      <c r="D31" s="427" t="s">
        <v>157</v>
      </c>
      <c r="E31" s="428"/>
    </row>
    <row r="32" spans="2:5" x14ac:dyDescent="0.3">
      <c r="D32" s="174" t="s">
        <v>263</v>
      </c>
      <c r="E32" s="175" t="s">
        <v>264</v>
      </c>
    </row>
    <row r="33" spans="4:5" ht="15" thickBot="1" x14ac:dyDescent="0.35">
      <c r="D33" s="164"/>
    </row>
    <row r="34" spans="4:5" x14ac:dyDescent="0.3">
      <c r="D34" s="429" t="s">
        <v>266</v>
      </c>
      <c r="E34" s="430"/>
    </row>
    <row r="35" spans="4:5" x14ac:dyDescent="0.3">
      <c r="D35" s="183" t="s">
        <v>263</v>
      </c>
      <c r="E35" s="184" t="s">
        <v>267</v>
      </c>
    </row>
    <row r="36" spans="4:5" x14ac:dyDescent="0.3">
      <c r="D36" s="183" t="s">
        <v>263</v>
      </c>
      <c r="E36" s="184" t="s">
        <v>268</v>
      </c>
    </row>
    <row r="37" spans="4:5" x14ac:dyDescent="0.3">
      <c r="D37" s="183" t="s">
        <v>263</v>
      </c>
      <c r="E37" s="184" t="s">
        <v>269</v>
      </c>
    </row>
    <row r="38" spans="4:5" x14ac:dyDescent="0.3">
      <c r="D38" s="183" t="s">
        <v>263</v>
      </c>
      <c r="E38" s="184" t="s">
        <v>270</v>
      </c>
    </row>
    <row r="39" spans="4:5" x14ac:dyDescent="0.3">
      <c r="D39" s="183" t="s">
        <v>263</v>
      </c>
      <c r="E39" s="184" t="s">
        <v>271</v>
      </c>
    </row>
    <row r="40" spans="4:5" x14ac:dyDescent="0.3">
      <c r="D40" s="183" t="s">
        <v>263</v>
      </c>
      <c r="E40" s="184" t="s">
        <v>272</v>
      </c>
    </row>
    <row r="41" spans="4:5" x14ac:dyDescent="0.3">
      <c r="D41" s="183" t="s">
        <v>263</v>
      </c>
      <c r="E41" s="184" t="s">
        <v>273</v>
      </c>
    </row>
    <row r="42" spans="4:5" x14ac:dyDescent="0.3">
      <c r="D42" s="183" t="s">
        <v>263</v>
      </c>
      <c r="E42" s="184" t="s">
        <v>274</v>
      </c>
    </row>
    <row r="43" spans="4:5" ht="15" thickBot="1" x14ac:dyDescent="0.35">
      <c r="D43" s="185" t="s">
        <v>263</v>
      </c>
      <c r="E43" s="186" t="s">
        <v>275</v>
      </c>
    </row>
    <row r="44" spans="4:5" x14ac:dyDescent="0.3">
      <c r="D44" s="187" t="s">
        <v>265</v>
      </c>
      <c r="E44" s="188" t="s">
        <v>276</v>
      </c>
    </row>
    <row r="45" spans="4:5" x14ac:dyDescent="0.3">
      <c r="D45" s="183" t="s">
        <v>265</v>
      </c>
      <c r="E45" s="184" t="s">
        <v>277</v>
      </c>
    </row>
    <row r="46" spans="4:5" x14ac:dyDescent="0.3">
      <c r="D46" s="183" t="s">
        <v>265</v>
      </c>
      <c r="E46" s="184" t="s">
        <v>278</v>
      </c>
    </row>
    <row r="47" spans="4:5" x14ac:dyDescent="0.3">
      <c r="D47" s="183" t="s">
        <v>265</v>
      </c>
      <c r="E47" s="184" t="s">
        <v>279</v>
      </c>
    </row>
    <row r="48" spans="4:5" x14ac:dyDescent="0.3">
      <c r="D48" s="183" t="s">
        <v>265</v>
      </c>
      <c r="E48" s="184" t="s">
        <v>280</v>
      </c>
    </row>
    <row r="49" spans="4:5" x14ac:dyDescent="0.3">
      <c r="D49" s="183" t="s">
        <v>265</v>
      </c>
      <c r="E49" s="184" t="s">
        <v>281</v>
      </c>
    </row>
    <row r="50" spans="4:5" x14ac:dyDescent="0.3">
      <c r="D50" s="183" t="s">
        <v>265</v>
      </c>
      <c r="E50" s="184" t="s">
        <v>282</v>
      </c>
    </row>
    <row r="51" spans="4:5" ht="15" thickBot="1" x14ac:dyDescent="0.35">
      <c r="D51" s="185" t="s">
        <v>265</v>
      </c>
      <c r="E51" s="186" t="s">
        <v>283</v>
      </c>
    </row>
    <row r="52" spans="4:5" ht="15" thickBot="1" x14ac:dyDescent="0.35"/>
    <row r="53" spans="4:5" ht="27.6" x14ac:dyDescent="0.3">
      <c r="D53" s="177" t="s">
        <v>158</v>
      </c>
    </row>
    <row r="54" spans="4:5" x14ac:dyDescent="0.3">
      <c r="D54" s="178" t="s">
        <v>284</v>
      </c>
    </row>
    <row r="55" spans="4:5" ht="15" thickBot="1" x14ac:dyDescent="0.35">
      <c r="D55" s="179" t="s">
        <v>285</v>
      </c>
    </row>
    <row r="56" spans="4:5" ht="15" thickBot="1" x14ac:dyDescent="0.35">
      <c r="D56" s="145"/>
    </row>
    <row r="57" spans="4:5" ht="41.4" x14ac:dyDescent="0.3">
      <c r="D57" s="180" t="s">
        <v>286</v>
      </c>
      <c r="E57" s="181" t="s">
        <v>159</v>
      </c>
    </row>
    <row r="58" spans="4:5" x14ac:dyDescent="0.3">
      <c r="D58" s="174" t="s">
        <v>287</v>
      </c>
      <c r="E58" s="156" t="s">
        <v>288</v>
      </c>
    </row>
    <row r="59" spans="4:5" ht="27.6" x14ac:dyDescent="0.3">
      <c r="D59" s="174" t="s">
        <v>289</v>
      </c>
      <c r="E59" s="156" t="s">
        <v>290</v>
      </c>
    </row>
    <row r="60" spans="4:5" x14ac:dyDescent="0.3">
      <c r="D60" s="174" t="s">
        <v>291</v>
      </c>
      <c r="E60" s="156" t="s">
        <v>292</v>
      </c>
    </row>
    <row r="61" spans="4:5" x14ac:dyDescent="0.3">
      <c r="D61" s="174" t="s">
        <v>285</v>
      </c>
      <c r="E61" s="156" t="s">
        <v>293</v>
      </c>
    </row>
    <row r="62" spans="4:5" ht="15" thickBot="1" x14ac:dyDescent="0.35">
      <c r="D62" s="176" t="s">
        <v>294</v>
      </c>
      <c r="E62" s="162" t="s">
        <v>295</v>
      </c>
    </row>
    <row r="63" spans="4:5" ht="15" thickBot="1" x14ac:dyDescent="0.35">
      <c r="D63" s="145"/>
      <c r="E63" s="145"/>
    </row>
    <row r="64" spans="4:5" x14ac:dyDescent="0.3">
      <c r="D64" s="180" t="s">
        <v>296</v>
      </c>
      <c r="E64" s="182" t="s">
        <v>297</v>
      </c>
    </row>
    <row r="65" spans="4:5" x14ac:dyDescent="0.3">
      <c r="D65" s="174" t="s">
        <v>298</v>
      </c>
      <c r="E65" s="156" t="s">
        <v>299</v>
      </c>
    </row>
    <row r="66" spans="4:5" ht="15" thickBot="1" x14ac:dyDescent="0.35">
      <c r="D66" s="176" t="s">
        <v>300</v>
      </c>
      <c r="E66" s="162" t="s">
        <v>301</v>
      </c>
    </row>
    <row r="67" spans="4:5" x14ac:dyDescent="0.3">
      <c r="D67" s="145"/>
      <c r="E67" s="145"/>
    </row>
    <row r="68" spans="4:5" x14ac:dyDescent="0.3">
      <c r="D68" s="145"/>
      <c r="E68" s="145"/>
    </row>
    <row r="69" spans="4:5" x14ac:dyDescent="0.3">
      <c r="D69" s="145"/>
      <c r="E69" s="145"/>
    </row>
    <row r="70" spans="4:5" x14ac:dyDescent="0.3">
      <c r="D70" s="145"/>
      <c r="E70" s="145"/>
    </row>
    <row r="71" spans="4:5" x14ac:dyDescent="0.3">
      <c r="E71" s="165"/>
    </row>
    <row r="72" spans="4:5" x14ac:dyDescent="0.3">
      <c r="E72" s="165"/>
    </row>
    <row r="73" spans="4:5" x14ac:dyDescent="0.3">
      <c r="D73" s="145"/>
      <c r="E73" s="145"/>
    </row>
    <row r="74" spans="4:5" x14ac:dyDescent="0.3">
      <c r="D74" s="145"/>
      <c r="E74" s="145"/>
    </row>
    <row r="75" spans="4:5" x14ac:dyDescent="0.3">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29</vt:i4>
      </vt:variant>
    </vt:vector>
  </HeadingPairs>
  <TitlesOfParts>
    <vt:vector size="29"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vt:lpstr>
      <vt:lpstr>I2</vt:lpstr>
      <vt:lpstr>I3</vt:lpstr>
      <vt:lpstr>I4</vt:lpstr>
      <vt:lpstr>I5</vt:lpstr>
      <vt:lpstr>I6</vt:lpstr>
      <vt:lpstr>I7</vt:lpstr>
      <vt:lpstr>I9</vt:lpstr>
      <vt:lpstr>I10</vt:lpstr>
      <vt:lpstr>I8</vt:lpstr>
      <vt:lpstr>Lapas1</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VVG Marijampoles</cp:lastModifiedBy>
  <dcterms:created xsi:type="dcterms:W3CDTF">2015-06-05T18:19:34Z</dcterms:created>
  <dcterms:modified xsi:type="dcterms:W3CDTF">2026-03-16T12:09:01Z</dcterms:modified>
</cp:coreProperties>
</file>